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900"/>
  </bookViews>
  <sheets>
    <sheet name="2Q2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49" i="1"/>
  <c r="G47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F35"/>
  <c r="E35"/>
  <c r="D35"/>
  <c r="C35"/>
  <c r="G35" s="1"/>
  <c r="G34"/>
  <c r="F34"/>
  <c r="E34"/>
  <c r="D34"/>
  <c r="C34"/>
  <c r="G33"/>
  <c r="F33"/>
  <c r="F45" s="1"/>
  <c r="E33"/>
  <c r="E45" s="1"/>
  <c r="D33"/>
  <c r="D45" s="1"/>
  <c r="C33"/>
  <c r="C45" s="1"/>
  <c r="G32"/>
  <c r="F32"/>
  <c r="E32"/>
  <c r="D32"/>
  <c r="C32"/>
  <c r="F31"/>
  <c r="G31" s="1"/>
  <c r="G45" s="1"/>
  <c r="E31"/>
  <c r="D31"/>
  <c r="C31"/>
  <c r="F27"/>
  <c r="E27"/>
  <c r="D27"/>
  <c r="C27"/>
  <c r="G27" s="1"/>
  <c r="G26"/>
  <c r="F26"/>
  <c r="E26"/>
  <c r="D26"/>
  <c r="C26"/>
  <c r="G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E20"/>
  <c r="D20"/>
  <c r="C20"/>
  <c r="G19"/>
  <c r="F19"/>
  <c r="F28" s="1"/>
  <c r="F51" s="1"/>
  <c r="E19"/>
  <c r="E28" s="1"/>
  <c r="E51" s="1"/>
  <c r="D19"/>
  <c r="D28" s="1"/>
  <c r="D51" s="1"/>
  <c r="C19"/>
  <c r="C28" s="1"/>
  <c r="G16"/>
  <c r="C16"/>
  <c r="C53" l="1"/>
  <c r="D16" s="1"/>
  <c r="D53" s="1"/>
  <c r="E16" s="1"/>
  <c r="E53" s="1"/>
  <c r="F16" s="1"/>
  <c r="F53" s="1"/>
  <c r="C51"/>
  <c r="G28"/>
  <c r="G53" l="1"/>
  <c r="G51"/>
</calcChain>
</file>

<file path=xl/sharedStrings.xml><?xml version="1.0" encoding="utf-8"?>
<sst xmlns="http://schemas.openxmlformats.org/spreadsheetml/2006/main" count="45" uniqueCount="45">
  <si>
    <t>ASSOCIAÇÃO MUSEU DE ARTE SACRA DE SÃO PAULO - SAMAS</t>
  </si>
  <si>
    <t>CONTRATO DE GESTÃO Nº  02/2018 RELATORIO RECEITA/DESPESAS - 2º QUADRIMESTRE 2021</t>
  </si>
  <si>
    <t>RELATÓRIO GERENCIAL DO 2º QUADRIMESTRE DE  2021</t>
  </si>
  <si>
    <t>Descrição</t>
  </si>
  <si>
    <t>total do quadrimestre</t>
  </si>
  <si>
    <t>SALDO INICIAL</t>
  </si>
  <si>
    <t>RECEITAS REALIZADAS</t>
  </si>
  <si>
    <t>Créditos de Órgão Público</t>
  </si>
  <si>
    <t>Contribuição Institucional</t>
  </si>
  <si>
    <t>Cessão Onerosa</t>
  </si>
  <si>
    <t>Bilheteria</t>
  </si>
  <si>
    <t>Créditos Doações Diversas</t>
  </si>
  <si>
    <t>Taxas de Inscrição Cursos</t>
  </si>
  <si>
    <t>Patrocinio, Leis de Incentivo, Convenios e Termos de Parceria</t>
  </si>
  <si>
    <t xml:space="preserve">Outros Créditos </t>
  </si>
  <si>
    <t>Créditos Rendim. Aplic. Financeiras</t>
  </si>
  <si>
    <t>TOTAL DAS RECEITAS</t>
  </si>
  <si>
    <t>DESPESAS REALIZADAS</t>
  </si>
  <si>
    <t>Salarios e Encargos - Area Fim - Diretoria</t>
  </si>
  <si>
    <t>Salarios e Encargos - Area Meio - Demais</t>
  </si>
  <si>
    <t>Salarios e Encargos - Area Fim - Demais</t>
  </si>
  <si>
    <t>Salarios e Encargos - Area Meio - Estagiarios</t>
  </si>
  <si>
    <t>Salarios e Encargos -  Area Fim - Estagiarios</t>
  </si>
  <si>
    <t>Salarios e Encargos -  Area Fim - Aprendizes</t>
  </si>
  <si>
    <t>Prestadores de Serviços</t>
  </si>
  <si>
    <t>Custos Administrativos</t>
  </si>
  <si>
    <t>Programa de Edificações: Conservação Manut. e Segurança</t>
  </si>
  <si>
    <t>Programa de Acervo: Conservação, Documentação e Pesquisa</t>
  </si>
  <si>
    <t>Programa de exposições e programação Cultural</t>
  </si>
  <si>
    <t>Programa de serviço educativo e projetos especiais</t>
  </si>
  <si>
    <t>Programa de Ações de Apoio ao SISEM  -  SP</t>
  </si>
  <si>
    <t>Programa de Comunicação</t>
  </si>
  <si>
    <t>TOTAL DAS DESPESAS</t>
  </si>
  <si>
    <t>TRANSFERÊNCIA SALDO PRONAC</t>
  </si>
  <si>
    <t>ADIANTAMENTOS</t>
  </si>
  <si>
    <t>SALDO MENSAL</t>
  </si>
  <si>
    <t>SALDO ACUMULADO</t>
  </si>
  <si>
    <t>___________________________________</t>
  </si>
  <si>
    <t>Luiz Henrique Marcon Neves</t>
  </si>
  <si>
    <t>José Carlos Reis Marçal de Barros</t>
  </si>
  <si>
    <t>Diretor de Planejamento e Gestão</t>
  </si>
  <si>
    <t>Diretor Executivo</t>
  </si>
  <si>
    <t>Rogério Gerlah Paganatto</t>
  </si>
  <si>
    <t>CPF 129306908-60</t>
  </si>
  <si>
    <t>CRC 1SP131987/O-3</t>
  </si>
</sst>
</file>

<file path=xl/styles.xml><?xml version="1.0" encoding="utf-8"?>
<styleSheet xmlns="http://schemas.openxmlformats.org/spreadsheetml/2006/main">
  <numFmts count="5">
    <numFmt numFmtId="164" formatCode="_-* #,##0.00_-;\-* #,##0.00_-;_-* \-??_-;_-@_-"/>
    <numFmt numFmtId="165" formatCode="_(* #,##0.00_);_(* \(#,##0.00\);_(* \-??_);_(@_)"/>
    <numFmt numFmtId="166" formatCode="#,##0.00_ ;\-#,##0.00\ "/>
    <numFmt numFmtId="167" formatCode="_(&quot;R$ &quot;* #,##0.00_);_(&quot;R$ &quot;* \(#,##0.00\);_(&quot;R$ &quot;* \-??_);_(@_)"/>
    <numFmt numFmtId="168" formatCode="&quot;São Paulo, &quot;dd&quot; de &quot;mmmm&quot; de &quot;yyyy\.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8"/>
      <color indexed="56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2" fillId="0" borderId="0"/>
    <xf numFmtId="0" fontId="1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/>
    <xf numFmtId="165" fontId="4" fillId="0" borderId="6" xfId="1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166" fontId="0" fillId="0" borderId="8" xfId="0" applyNumberFormat="1" applyFont="1" applyBorder="1"/>
    <xf numFmtId="166" fontId="0" fillId="0" borderId="6" xfId="0" applyNumberFormat="1" applyFont="1" applyBorder="1"/>
    <xf numFmtId="165" fontId="2" fillId="0" borderId="6" xfId="1" applyNumberFormat="1" applyFill="1" applyBorder="1" applyAlignment="1" applyProtection="1">
      <alignment horizontal="right"/>
    </xf>
    <xf numFmtId="0" fontId="5" fillId="0" borderId="5" xfId="0" applyFont="1" applyBorder="1" applyAlignment="1">
      <alignment horizontal="left"/>
    </xf>
    <xf numFmtId="0" fontId="5" fillId="2" borderId="2" xfId="0" applyFont="1" applyFill="1" applyBorder="1"/>
    <xf numFmtId="165" fontId="4" fillId="3" borderId="9" xfId="1" applyNumberFormat="1" applyFont="1" applyFill="1" applyBorder="1" applyAlignment="1" applyProtection="1">
      <alignment horizontal="right"/>
    </xf>
    <xf numFmtId="167" fontId="6" fillId="0" borderId="0" xfId="0" applyNumberFormat="1" applyFont="1"/>
    <xf numFmtId="0" fontId="7" fillId="0" borderId="0" xfId="0" applyFont="1"/>
    <xf numFmtId="164" fontId="5" fillId="0" borderId="6" xfId="1" applyFont="1" applyBorder="1" applyAlignment="1"/>
    <xf numFmtId="165" fontId="2" fillId="0" borderId="9" xfId="1" applyNumberFormat="1" applyFill="1" applyBorder="1" applyAlignment="1" applyProtection="1">
      <alignment horizontal="right"/>
    </xf>
    <xf numFmtId="165" fontId="2" fillId="0" borderId="10" xfId="1" applyNumberFormat="1" applyFill="1" applyBorder="1" applyAlignment="1" applyProtection="1">
      <alignment horizontal="right"/>
    </xf>
    <xf numFmtId="165" fontId="2" fillId="0" borderId="11" xfId="1" applyNumberFormat="1" applyFill="1" applyBorder="1" applyAlignment="1" applyProtection="1">
      <alignment horizontal="right"/>
    </xf>
    <xf numFmtId="0" fontId="0" fillId="0" borderId="0" xfId="0" applyFont="1"/>
    <xf numFmtId="0" fontId="5" fillId="2" borderId="5" xfId="0" applyFont="1" applyFill="1" applyBorder="1"/>
    <xf numFmtId="166" fontId="4" fillId="3" borderId="6" xfId="0" applyNumberFormat="1" applyFont="1" applyFill="1" applyBorder="1"/>
    <xf numFmtId="165" fontId="4" fillId="3" borderId="6" xfId="1" applyNumberFormat="1" applyFont="1" applyFill="1" applyBorder="1" applyAlignment="1" applyProtection="1">
      <alignment horizontal="right"/>
    </xf>
    <xf numFmtId="0" fontId="6" fillId="0" borderId="0" xfId="0" applyFont="1" applyBorder="1"/>
    <xf numFmtId="0" fontId="5" fillId="2" borderId="6" xfId="0" applyFont="1" applyFill="1" applyBorder="1"/>
    <xf numFmtId="0" fontId="8" fillId="0" borderId="0" xfId="0" applyFont="1" applyBorder="1"/>
    <xf numFmtId="167" fontId="0" fillId="0" borderId="0" xfId="0" applyNumberFormat="1"/>
    <xf numFmtId="0" fontId="4" fillId="0" borderId="0" xfId="0" applyFont="1" applyFill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4" xfId="0" applyFont="1" applyFill="1" applyBorder="1" applyAlignment="1">
      <alignment horizontal="center" wrapText="1"/>
    </xf>
  </cellXfs>
  <cellStyles count="5">
    <cellStyle name="Normal" xfId="0" builtinId="0"/>
    <cellStyle name="Normal 2" xfId="2"/>
    <cellStyle name="Normal 3" xfId="3"/>
    <cellStyle name="Separador de milhares" xfId="1" builtinId="3"/>
    <cellStyle name="Título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38100</xdr:rowOff>
    </xdr:from>
    <xdr:to>
      <xdr:col>1</xdr:col>
      <xdr:colOff>2552700</xdr:colOff>
      <xdr:row>6</xdr:row>
      <xdr:rowOff>104775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38100"/>
          <a:ext cx="2305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428625</xdr:colOff>
      <xdr:row>0</xdr:row>
      <xdr:rowOff>85725</xdr:rowOff>
    </xdr:from>
    <xdr:to>
      <xdr:col>6</xdr:col>
      <xdr:colOff>885825</xdr:colOff>
      <xdr:row>6</xdr:row>
      <xdr:rowOff>57150</xdr:rowOff>
    </xdr:to>
    <xdr:pic>
      <xdr:nvPicPr>
        <xdr:cNvPr id="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53525" y="85725"/>
          <a:ext cx="1676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63</xdr:row>
      <xdr:rowOff>76200</xdr:rowOff>
    </xdr:from>
    <xdr:to>
      <xdr:col>4</xdr:col>
      <xdr:colOff>733425</xdr:colOff>
      <xdr:row>65</xdr:row>
      <xdr:rowOff>66675</xdr:rowOff>
    </xdr:to>
    <xdr:pic>
      <xdr:nvPicPr>
        <xdr:cNvPr id="4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00700" y="11820525"/>
          <a:ext cx="2657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AR%20SAMAS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s 2017"/>
      <sheetName val="Janeiro"/>
      <sheetName val="Fevereiro"/>
      <sheetName val="Março"/>
      <sheetName val="Abril"/>
      <sheetName val="1Q"/>
      <sheetName val="Maio"/>
      <sheetName val="Junho"/>
      <sheetName val="Julho"/>
      <sheetName val="Agosto"/>
      <sheetName val="2Q"/>
      <sheetName val="Setembro"/>
      <sheetName val="Outubro"/>
      <sheetName val="Novembro"/>
      <sheetName val="Dezembro18"/>
      <sheetName val="3Q"/>
      <sheetName val="Janeiro19"/>
      <sheetName val="Fevereiro19"/>
      <sheetName val="Março19"/>
      <sheetName val="Abril19"/>
      <sheetName val="1Q 19"/>
      <sheetName val="Maio19"/>
      <sheetName val="Junho19"/>
      <sheetName val="Julho19"/>
      <sheetName val="Agosto19"/>
      <sheetName val="2Q 19"/>
      <sheetName val="Setembro19"/>
      <sheetName val="Outubro19"/>
      <sheetName val="Outubro19 Retificado"/>
      <sheetName val="Novembro19"/>
      <sheetName val="Dezembro19"/>
      <sheetName val="3Q 19 "/>
      <sheetName val="Janeiro20"/>
      <sheetName val="Fevereiro20"/>
      <sheetName val="Março20"/>
      <sheetName val="Abril20"/>
      <sheetName val="1Q20"/>
      <sheetName val="Maio20"/>
      <sheetName val="Junho20"/>
      <sheetName val="Julho20"/>
      <sheetName val="Agosto20"/>
      <sheetName val="2Q20"/>
      <sheetName val="Setembro20"/>
      <sheetName val="Outubro20"/>
      <sheetName val="Novembro20"/>
      <sheetName val="Dezembro20"/>
      <sheetName val="3Q20"/>
      <sheetName val="Janeiro21"/>
      <sheetName val="Fevereiro21"/>
      <sheetName val="Março21"/>
      <sheetName val="Abril21"/>
      <sheetName val="1Q21"/>
      <sheetName val="Maio21"/>
      <sheetName val="Junho21"/>
      <sheetName val="Julho21"/>
      <sheetName val="Agosto21"/>
      <sheetName val="2Q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1">
          <cell r="F21">
            <v>623333.32999999996</v>
          </cell>
        </row>
        <row r="23">
          <cell r="F23">
            <v>0</v>
          </cell>
        </row>
        <row r="25">
          <cell r="F25">
            <v>0</v>
          </cell>
        </row>
        <row r="27">
          <cell r="F27">
            <v>0</v>
          </cell>
        </row>
      </sheetData>
      <sheetData sheetId="48">
        <row r="21">
          <cell r="F21">
            <v>623333.32999999996</v>
          </cell>
        </row>
        <row r="23">
          <cell r="F23">
            <v>0</v>
          </cell>
        </row>
        <row r="25">
          <cell r="F25">
            <v>0</v>
          </cell>
        </row>
        <row r="27">
          <cell r="F27">
            <v>0</v>
          </cell>
        </row>
      </sheetData>
      <sheetData sheetId="49">
        <row r="21">
          <cell r="F21">
            <v>623333.32999999996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</sheetData>
      <sheetData sheetId="50">
        <row r="21">
          <cell r="F21">
            <v>623333.32999999996</v>
          </cell>
        </row>
        <row r="23">
          <cell r="F23">
            <v>0</v>
          </cell>
        </row>
        <row r="25">
          <cell r="F25">
            <v>0</v>
          </cell>
        </row>
        <row r="27">
          <cell r="F27">
            <v>0</v>
          </cell>
        </row>
      </sheetData>
      <sheetData sheetId="51">
        <row r="16">
          <cell r="G16">
            <v>1103868.9269999987</v>
          </cell>
        </row>
      </sheetData>
      <sheetData sheetId="52">
        <row r="21">
          <cell r="F21">
            <v>623333.32999999996</v>
          </cell>
        </row>
        <row r="22">
          <cell r="F22">
            <v>33749.67</v>
          </cell>
        </row>
        <row r="24">
          <cell r="F24">
            <v>615</v>
          </cell>
        </row>
        <row r="26">
          <cell r="F26">
            <v>32.03</v>
          </cell>
        </row>
        <row r="28">
          <cell r="F28">
            <v>286.90999999999997</v>
          </cell>
        </row>
        <row r="29">
          <cell r="F29">
            <v>3155.54</v>
          </cell>
        </row>
        <row r="35">
          <cell r="F35">
            <v>72012.3</v>
          </cell>
        </row>
        <row r="36">
          <cell r="F36">
            <v>66319.520000000004</v>
          </cell>
        </row>
        <row r="37">
          <cell r="F37">
            <v>142070.6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1850.77</v>
          </cell>
        </row>
        <row r="41">
          <cell r="F41">
            <v>116281.26</v>
          </cell>
        </row>
        <row r="42">
          <cell r="F42">
            <v>77440.62</v>
          </cell>
        </row>
        <row r="43">
          <cell r="F43">
            <v>8735.4599999999991</v>
          </cell>
        </row>
        <row r="44">
          <cell r="F44">
            <v>0</v>
          </cell>
        </row>
        <row r="45">
          <cell r="F45">
            <v>15000</v>
          </cell>
        </row>
        <row r="46">
          <cell r="F46">
            <v>0</v>
          </cell>
        </row>
        <row r="47">
          <cell r="F47">
            <v>16567.21</v>
          </cell>
        </row>
        <row r="48">
          <cell r="F48">
            <v>9161.4</v>
          </cell>
        </row>
      </sheetData>
      <sheetData sheetId="53">
        <row r="21">
          <cell r="F21">
            <v>657083</v>
          </cell>
        </row>
        <row r="24">
          <cell r="F24">
            <v>1112.8</v>
          </cell>
        </row>
        <row r="26">
          <cell r="F26">
            <v>0</v>
          </cell>
        </row>
        <row r="28">
          <cell r="F28">
            <v>0.09</v>
          </cell>
        </row>
        <row r="29">
          <cell r="F29">
            <v>4148.1499999999996</v>
          </cell>
        </row>
        <row r="35">
          <cell r="F35">
            <v>70651.17</v>
          </cell>
        </row>
        <row r="36">
          <cell r="F36">
            <v>62697.17</v>
          </cell>
        </row>
        <row r="37">
          <cell r="F37">
            <v>142470.22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2422.8200000000002</v>
          </cell>
        </row>
        <row r="41">
          <cell r="F41">
            <v>116531.26</v>
          </cell>
        </row>
        <row r="42">
          <cell r="F42">
            <v>81457.759999999995</v>
          </cell>
        </row>
        <row r="43">
          <cell r="F43">
            <v>22416.29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850</v>
          </cell>
        </row>
        <row r="48">
          <cell r="F48">
            <v>8492.89</v>
          </cell>
        </row>
      </sheetData>
      <sheetData sheetId="54">
        <row r="21">
          <cell r="F21">
            <v>657083</v>
          </cell>
        </row>
        <row r="24">
          <cell r="F24">
            <v>2911.11</v>
          </cell>
        </row>
        <row r="28">
          <cell r="F28">
            <v>1679.96</v>
          </cell>
        </row>
        <row r="29">
          <cell r="F29">
            <v>5111.3100000000004</v>
          </cell>
        </row>
        <row r="35">
          <cell r="F35">
            <v>69638.52</v>
          </cell>
        </row>
        <row r="36">
          <cell r="F36">
            <v>71345.759999999995</v>
          </cell>
        </row>
        <row r="37">
          <cell r="F37">
            <v>137746.63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1284.72</v>
          </cell>
        </row>
        <row r="41">
          <cell r="F41">
            <v>116531.26</v>
          </cell>
        </row>
        <row r="42">
          <cell r="F42">
            <v>83833.3</v>
          </cell>
        </row>
        <row r="43">
          <cell r="F43">
            <v>11038.83</v>
          </cell>
        </row>
        <row r="44">
          <cell r="F44">
            <v>0</v>
          </cell>
        </row>
        <row r="45">
          <cell r="F45">
            <v>36200.400000000001</v>
          </cell>
        </row>
        <row r="46">
          <cell r="F46">
            <v>0</v>
          </cell>
        </row>
        <row r="47">
          <cell r="F47">
            <v>6650</v>
          </cell>
        </row>
        <row r="48">
          <cell r="F48">
            <v>9495.44</v>
          </cell>
        </row>
      </sheetData>
      <sheetData sheetId="55">
        <row r="21">
          <cell r="F21">
            <v>657083</v>
          </cell>
        </row>
        <row r="24">
          <cell r="F24">
            <v>2163</v>
          </cell>
        </row>
        <row r="28">
          <cell r="F28">
            <v>1717.7199999999998</v>
          </cell>
        </row>
        <row r="29">
          <cell r="F29">
            <v>6580.86</v>
          </cell>
        </row>
        <row r="35">
          <cell r="F35">
            <v>71085.72</v>
          </cell>
        </row>
        <row r="36">
          <cell r="F36">
            <v>74075.05</v>
          </cell>
        </row>
        <row r="37">
          <cell r="F37">
            <v>158411.24</v>
          </cell>
        </row>
        <row r="38">
          <cell r="F38">
            <v>176.08</v>
          </cell>
        </row>
        <row r="39">
          <cell r="F39">
            <v>0</v>
          </cell>
        </row>
        <row r="40">
          <cell r="F40">
            <v>1785.56</v>
          </cell>
        </row>
        <row r="41">
          <cell r="F41">
            <v>132720.25</v>
          </cell>
        </row>
        <row r="42">
          <cell r="F42">
            <v>78622.990000000005</v>
          </cell>
        </row>
        <row r="43">
          <cell r="F43">
            <v>25322.66</v>
          </cell>
        </row>
        <row r="44">
          <cell r="F44">
            <v>0</v>
          </cell>
        </row>
        <row r="45">
          <cell r="F45">
            <v>31303.599999999999</v>
          </cell>
        </row>
        <row r="46">
          <cell r="F46">
            <v>0</v>
          </cell>
        </row>
        <row r="47">
          <cell r="F47">
            <v>850</v>
          </cell>
        </row>
        <row r="48">
          <cell r="F48">
            <v>12053.28</v>
          </cell>
        </row>
      </sheetData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7:I70"/>
  <sheetViews>
    <sheetView showGridLines="0" tabSelected="1" topLeftCell="A4" workbookViewId="0">
      <selection activeCell="F22" sqref="F22"/>
    </sheetView>
  </sheetViews>
  <sheetFormatPr defaultRowHeight="12.75"/>
  <cols>
    <col min="2" max="2" width="67.42578125" bestFit="1" customWidth="1"/>
    <col min="3" max="3" width="18.28515625" bestFit="1" customWidth="1"/>
    <col min="4" max="5" width="18" bestFit="1" customWidth="1"/>
    <col min="6" max="6" width="18.28515625" bestFit="1" customWidth="1"/>
    <col min="7" max="7" width="23.140625" bestFit="1" customWidth="1"/>
    <col min="258" max="258" width="67.42578125" bestFit="1" customWidth="1"/>
    <col min="259" max="259" width="18.28515625" bestFit="1" customWidth="1"/>
    <col min="260" max="261" width="18" bestFit="1" customWidth="1"/>
    <col min="262" max="262" width="18.28515625" bestFit="1" customWidth="1"/>
    <col min="263" max="263" width="23.140625" bestFit="1" customWidth="1"/>
    <col min="514" max="514" width="67.42578125" bestFit="1" customWidth="1"/>
    <col min="515" max="515" width="18.28515625" bestFit="1" customWidth="1"/>
    <col min="516" max="517" width="18" bestFit="1" customWidth="1"/>
    <col min="518" max="518" width="18.28515625" bestFit="1" customWidth="1"/>
    <col min="519" max="519" width="23.140625" bestFit="1" customWidth="1"/>
    <col min="770" max="770" width="67.42578125" bestFit="1" customWidth="1"/>
    <col min="771" max="771" width="18.28515625" bestFit="1" customWidth="1"/>
    <col min="772" max="773" width="18" bestFit="1" customWidth="1"/>
    <col min="774" max="774" width="18.28515625" bestFit="1" customWidth="1"/>
    <col min="775" max="775" width="23.140625" bestFit="1" customWidth="1"/>
    <col min="1026" max="1026" width="67.42578125" bestFit="1" customWidth="1"/>
    <col min="1027" max="1027" width="18.28515625" bestFit="1" customWidth="1"/>
    <col min="1028" max="1029" width="18" bestFit="1" customWidth="1"/>
    <col min="1030" max="1030" width="18.28515625" bestFit="1" customWidth="1"/>
    <col min="1031" max="1031" width="23.140625" bestFit="1" customWidth="1"/>
    <col min="1282" max="1282" width="67.42578125" bestFit="1" customWidth="1"/>
    <col min="1283" max="1283" width="18.28515625" bestFit="1" customWidth="1"/>
    <col min="1284" max="1285" width="18" bestFit="1" customWidth="1"/>
    <col min="1286" max="1286" width="18.28515625" bestFit="1" customWidth="1"/>
    <col min="1287" max="1287" width="23.140625" bestFit="1" customWidth="1"/>
    <col min="1538" max="1538" width="67.42578125" bestFit="1" customWidth="1"/>
    <col min="1539" max="1539" width="18.28515625" bestFit="1" customWidth="1"/>
    <col min="1540" max="1541" width="18" bestFit="1" customWidth="1"/>
    <col min="1542" max="1542" width="18.28515625" bestFit="1" customWidth="1"/>
    <col min="1543" max="1543" width="23.140625" bestFit="1" customWidth="1"/>
    <col min="1794" max="1794" width="67.42578125" bestFit="1" customWidth="1"/>
    <col min="1795" max="1795" width="18.28515625" bestFit="1" customWidth="1"/>
    <col min="1796" max="1797" width="18" bestFit="1" customWidth="1"/>
    <col min="1798" max="1798" width="18.28515625" bestFit="1" customWidth="1"/>
    <col min="1799" max="1799" width="23.140625" bestFit="1" customWidth="1"/>
    <col min="2050" max="2050" width="67.42578125" bestFit="1" customWidth="1"/>
    <col min="2051" max="2051" width="18.28515625" bestFit="1" customWidth="1"/>
    <col min="2052" max="2053" width="18" bestFit="1" customWidth="1"/>
    <col min="2054" max="2054" width="18.28515625" bestFit="1" customWidth="1"/>
    <col min="2055" max="2055" width="23.140625" bestFit="1" customWidth="1"/>
    <col min="2306" max="2306" width="67.42578125" bestFit="1" customWidth="1"/>
    <col min="2307" max="2307" width="18.28515625" bestFit="1" customWidth="1"/>
    <col min="2308" max="2309" width="18" bestFit="1" customWidth="1"/>
    <col min="2310" max="2310" width="18.28515625" bestFit="1" customWidth="1"/>
    <col min="2311" max="2311" width="23.140625" bestFit="1" customWidth="1"/>
    <col min="2562" max="2562" width="67.42578125" bestFit="1" customWidth="1"/>
    <col min="2563" max="2563" width="18.28515625" bestFit="1" customWidth="1"/>
    <col min="2564" max="2565" width="18" bestFit="1" customWidth="1"/>
    <col min="2566" max="2566" width="18.28515625" bestFit="1" customWidth="1"/>
    <col min="2567" max="2567" width="23.140625" bestFit="1" customWidth="1"/>
    <col min="2818" max="2818" width="67.42578125" bestFit="1" customWidth="1"/>
    <col min="2819" max="2819" width="18.28515625" bestFit="1" customWidth="1"/>
    <col min="2820" max="2821" width="18" bestFit="1" customWidth="1"/>
    <col min="2822" max="2822" width="18.28515625" bestFit="1" customWidth="1"/>
    <col min="2823" max="2823" width="23.140625" bestFit="1" customWidth="1"/>
    <col min="3074" max="3074" width="67.42578125" bestFit="1" customWidth="1"/>
    <col min="3075" max="3075" width="18.28515625" bestFit="1" customWidth="1"/>
    <col min="3076" max="3077" width="18" bestFit="1" customWidth="1"/>
    <col min="3078" max="3078" width="18.28515625" bestFit="1" customWidth="1"/>
    <col min="3079" max="3079" width="23.140625" bestFit="1" customWidth="1"/>
    <col min="3330" max="3330" width="67.42578125" bestFit="1" customWidth="1"/>
    <col min="3331" max="3331" width="18.28515625" bestFit="1" customWidth="1"/>
    <col min="3332" max="3333" width="18" bestFit="1" customWidth="1"/>
    <col min="3334" max="3334" width="18.28515625" bestFit="1" customWidth="1"/>
    <col min="3335" max="3335" width="23.140625" bestFit="1" customWidth="1"/>
    <col min="3586" max="3586" width="67.42578125" bestFit="1" customWidth="1"/>
    <col min="3587" max="3587" width="18.28515625" bestFit="1" customWidth="1"/>
    <col min="3588" max="3589" width="18" bestFit="1" customWidth="1"/>
    <col min="3590" max="3590" width="18.28515625" bestFit="1" customWidth="1"/>
    <col min="3591" max="3591" width="23.140625" bestFit="1" customWidth="1"/>
    <col min="3842" max="3842" width="67.42578125" bestFit="1" customWidth="1"/>
    <col min="3843" max="3843" width="18.28515625" bestFit="1" customWidth="1"/>
    <col min="3844" max="3845" width="18" bestFit="1" customWidth="1"/>
    <col min="3846" max="3846" width="18.28515625" bestFit="1" customWidth="1"/>
    <col min="3847" max="3847" width="23.140625" bestFit="1" customWidth="1"/>
    <col min="4098" max="4098" width="67.42578125" bestFit="1" customWidth="1"/>
    <col min="4099" max="4099" width="18.28515625" bestFit="1" customWidth="1"/>
    <col min="4100" max="4101" width="18" bestFit="1" customWidth="1"/>
    <col min="4102" max="4102" width="18.28515625" bestFit="1" customWidth="1"/>
    <col min="4103" max="4103" width="23.140625" bestFit="1" customWidth="1"/>
    <col min="4354" max="4354" width="67.42578125" bestFit="1" customWidth="1"/>
    <col min="4355" max="4355" width="18.28515625" bestFit="1" customWidth="1"/>
    <col min="4356" max="4357" width="18" bestFit="1" customWidth="1"/>
    <col min="4358" max="4358" width="18.28515625" bestFit="1" customWidth="1"/>
    <col min="4359" max="4359" width="23.140625" bestFit="1" customWidth="1"/>
    <col min="4610" max="4610" width="67.42578125" bestFit="1" customWidth="1"/>
    <col min="4611" max="4611" width="18.28515625" bestFit="1" customWidth="1"/>
    <col min="4612" max="4613" width="18" bestFit="1" customWidth="1"/>
    <col min="4614" max="4614" width="18.28515625" bestFit="1" customWidth="1"/>
    <col min="4615" max="4615" width="23.140625" bestFit="1" customWidth="1"/>
    <col min="4866" max="4866" width="67.42578125" bestFit="1" customWidth="1"/>
    <col min="4867" max="4867" width="18.28515625" bestFit="1" customWidth="1"/>
    <col min="4868" max="4869" width="18" bestFit="1" customWidth="1"/>
    <col min="4870" max="4870" width="18.28515625" bestFit="1" customWidth="1"/>
    <col min="4871" max="4871" width="23.140625" bestFit="1" customWidth="1"/>
    <col min="5122" max="5122" width="67.42578125" bestFit="1" customWidth="1"/>
    <col min="5123" max="5123" width="18.28515625" bestFit="1" customWidth="1"/>
    <col min="5124" max="5125" width="18" bestFit="1" customWidth="1"/>
    <col min="5126" max="5126" width="18.28515625" bestFit="1" customWidth="1"/>
    <col min="5127" max="5127" width="23.140625" bestFit="1" customWidth="1"/>
    <col min="5378" max="5378" width="67.42578125" bestFit="1" customWidth="1"/>
    <col min="5379" max="5379" width="18.28515625" bestFit="1" customWidth="1"/>
    <col min="5380" max="5381" width="18" bestFit="1" customWidth="1"/>
    <col min="5382" max="5382" width="18.28515625" bestFit="1" customWidth="1"/>
    <col min="5383" max="5383" width="23.140625" bestFit="1" customWidth="1"/>
    <col min="5634" max="5634" width="67.42578125" bestFit="1" customWidth="1"/>
    <col min="5635" max="5635" width="18.28515625" bestFit="1" customWidth="1"/>
    <col min="5636" max="5637" width="18" bestFit="1" customWidth="1"/>
    <col min="5638" max="5638" width="18.28515625" bestFit="1" customWidth="1"/>
    <col min="5639" max="5639" width="23.140625" bestFit="1" customWidth="1"/>
    <col min="5890" max="5890" width="67.42578125" bestFit="1" customWidth="1"/>
    <col min="5891" max="5891" width="18.28515625" bestFit="1" customWidth="1"/>
    <col min="5892" max="5893" width="18" bestFit="1" customWidth="1"/>
    <col min="5894" max="5894" width="18.28515625" bestFit="1" customWidth="1"/>
    <col min="5895" max="5895" width="23.140625" bestFit="1" customWidth="1"/>
    <col min="6146" max="6146" width="67.42578125" bestFit="1" customWidth="1"/>
    <col min="6147" max="6147" width="18.28515625" bestFit="1" customWidth="1"/>
    <col min="6148" max="6149" width="18" bestFit="1" customWidth="1"/>
    <col min="6150" max="6150" width="18.28515625" bestFit="1" customWidth="1"/>
    <col min="6151" max="6151" width="23.140625" bestFit="1" customWidth="1"/>
    <col min="6402" max="6402" width="67.42578125" bestFit="1" customWidth="1"/>
    <col min="6403" max="6403" width="18.28515625" bestFit="1" customWidth="1"/>
    <col min="6404" max="6405" width="18" bestFit="1" customWidth="1"/>
    <col min="6406" max="6406" width="18.28515625" bestFit="1" customWidth="1"/>
    <col min="6407" max="6407" width="23.140625" bestFit="1" customWidth="1"/>
    <col min="6658" max="6658" width="67.42578125" bestFit="1" customWidth="1"/>
    <col min="6659" max="6659" width="18.28515625" bestFit="1" customWidth="1"/>
    <col min="6660" max="6661" width="18" bestFit="1" customWidth="1"/>
    <col min="6662" max="6662" width="18.28515625" bestFit="1" customWidth="1"/>
    <col min="6663" max="6663" width="23.140625" bestFit="1" customWidth="1"/>
    <col min="6914" max="6914" width="67.42578125" bestFit="1" customWidth="1"/>
    <col min="6915" max="6915" width="18.28515625" bestFit="1" customWidth="1"/>
    <col min="6916" max="6917" width="18" bestFit="1" customWidth="1"/>
    <col min="6918" max="6918" width="18.28515625" bestFit="1" customWidth="1"/>
    <col min="6919" max="6919" width="23.140625" bestFit="1" customWidth="1"/>
    <col min="7170" max="7170" width="67.42578125" bestFit="1" customWidth="1"/>
    <col min="7171" max="7171" width="18.28515625" bestFit="1" customWidth="1"/>
    <col min="7172" max="7173" width="18" bestFit="1" customWidth="1"/>
    <col min="7174" max="7174" width="18.28515625" bestFit="1" customWidth="1"/>
    <col min="7175" max="7175" width="23.140625" bestFit="1" customWidth="1"/>
    <col min="7426" max="7426" width="67.42578125" bestFit="1" customWidth="1"/>
    <col min="7427" max="7427" width="18.28515625" bestFit="1" customWidth="1"/>
    <col min="7428" max="7429" width="18" bestFit="1" customWidth="1"/>
    <col min="7430" max="7430" width="18.28515625" bestFit="1" customWidth="1"/>
    <col min="7431" max="7431" width="23.140625" bestFit="1" customWidth="1"/>
    <col min="7682" max="7682" width="67.42578125" bestFit="1" customWidth="1"/>
    <col min="7683" max="7683" width="18.28515625" bestFit="1" customWidth="1"/>
    <col min="7684" max="7685" width="18" bestFit="1" customWidth="1"/>
    <col min="7686" max="7686" width="18.28515625" bestFit="1" customWidth="1"/>
    <col min="7687" max="7687" width="23.140625" bestFit="1" customWidth="1"/>
    <col min="7938" max="7938" width="67.42578125" bestFit="1" customWidth="1"/>
    <col min="7939" max="7939" width="18.28515625" bestFit="1" customWidth="1"/>
    <col min="7940" max="7941" width="18" bestFit="1" customWidth="1"/>
    <col min="7942" max="7942" width="18.28515625" bestFit="1" customWidth="1"/>
    <col min="7943" max="7943" width="23.140625" bestFit="1" customWidth="1"/>
    <col min="8194" max="8194" width="67.42578125" bestFit="1" customWidth="1"/>
    <col min="8195" max="8195" width="18.28515625" bestFit="1" customWidth="1"/>
    <col min="8196" max="8197" width="18" bestFit="1" customWidth="1"/>
    <col min="8198" max="8198" width="18.28515625" bestFit="1" customWidth="1"/>
    <col min="8199" max="8199" width="23.140625" bestFit="1" customWidth="1"/>
    <col min="8450" max="8450" width="67.42578125" bestFit="1" customWidth="1"/>
    <col min="8451" max="8451" width="18.28515625" bestFit="1" customWidth="1"/>
    <col min="8452" max="8453" width="18" bestFit="1" customWidth="1"/>
    <col min="8454" max="8454" width="18.28515625" bestFit="1" customWidth="1"/>
    <col min="8455" max="8455" width="23.140625" bestFit="1" customWidth="1"/>
    <col min="8706" max="8706" width="67.42578125" bestFit="1" customWidth="1"/>
    <col min="8707" max="8707" width="18.28515625" bestFit="1" customWidth="1"/>
    <col min="8708" max="8709" width="18" bestFit="1" customWidth="1"/>
    <col min="8710" max="8710" width="18.28515625" bestFit="1" customWidth="1"/>
    <col min="8711" max="8711" width="23.140625" bestFit="1" customWidth="1"/>
    <col min="8962" max="8962" width="67.42578125" bestFit="1" customWidth="1"/>
    <col min="8963" max="8963" width="18.28515625" bestFit="1" customWidth="1"/>
    <col min="8964" max="8965" width="18" bestFit="1" customWidth="1"/>
    <col min="8966" max="8966" width="18.28515625" bestFit="1" customWidth="1"/>
    <col min="8967" max="8967" width="23.140625" bestFit="1" customWidth="1"/>
    <col min="9218" max="9218" width="67.42578125" bestFit="1" customWidth="1"/>
    <col min="9219" max="9219" width="18.28515625" bestFit="1" customWidth="1"/>
    <col min="9220" max="9221" width="18" bestFit="1" customWidth="1"/>
    <col min="9222" max="9222" width="18.28515625" bestFit="1" customWidth="1"/>
    <col min="9223" max="9223" width="23.140625" bestFit="1" customWidth="1"/>
    <col min="9474" max="9474" width="67.42578125" bestFit="1" customWidth="1"/>
    <col min="9475" max="9475" width="18.28515625" bestFit="1" customWidth="1"/>
    <col min="9476" max="9477" width="18" bestFit="1" customWidth="1"/>
    <col min="9478" max="9478" width="18.28515625" bestFit="1" customWidth="1"/>
    <col min="9479" max="9479" width="23.140625" bestFit="1" customWidth="1"/>
    <col min="9730" max="9730" width="67.42578125" bestFit="1" customWidth="1"/>
    <col min="9731" max="9731" width="18.28515625" bestFit="1" customWidth="1"/>
    <col min="9732" max="9733" width="18" bestFit="1" customWidth="1"/>
    <col min="9734" max="9734" width="18.28515625" bestFit="1" customWidth="1"/>
    <col min="9735" max="9735" width="23.140625" bestFit="1" customWidth="1"/>
    <col min="9986" max="9986" width="67.42578125" bestFit="1" customWidth="1"/>
    <col min="9987" max="9987" width="18.28515625" bestFit="1" customWidth="1"/>
    <col min="9988" max="9989" width="18" bestFit="1" customWidth="1"/>
    <col min="9990" max="9990" width="18.28515625" bestFit="1" customWidth="1"/>
    <col min="9991" max="9991" width="23.140625" bestFit="1" customWidth="1"/>
    <col min="10242" max="10242" width="67.42578125" bestFit="1" customWidth="1"/>
    <col min="10243" max="10243" width="18.28515625" bestFit="1" customWidth="1"/>
    <col min="10244" max="10245" width="18" bestFit="1" customWidth="1"/>
    <col min="10246" max="10246" width="18.28515625" bestFit="1" customWidth="1"/>
    <col min="10247" max="10247" width="23.140625" bestFit="1" customWidth="1"/>
    <col min="10498" max="10498" width="67.42578125" bestFit="1" customWidth="1"/>
    <col min="10499" max="10499" width="18.28515625" bestFit="1" customWidth="1"/>
    <col min="10500" max="10501" width="18" bestFit="1" customWidth="1"/>
    <col min="10502" max="10502" width="18.28515625" bestFit="1" customWidth="1"/>
    <col min="10503" max="10503" width="23.140625" bestFit="1" customWidth="1"/>
    <col min="10754" max="10754" width="67.42578125" bestFit="1" customWidth="1"/>
    <col min="10755" max="10755" width="18.28515625" bestFit="1" customWidth="1"/>
    <col min="10756" max="10757" width="18" bestFit="1" customWidth="1"/>
    <col min="10758" max="10758" width="18.28515625" bestFit="1" customWidth="1"/>
    <col min="10759" max="10759" width="23.140625" bestFit="1" customWidth="1"/>
    <col min="11010" max="11010" width="67.42578125" bestFit="1" customWidth="1"/>
    <col min="11011" max="11011" width="18.28515625" bestFit="1" customWidth="1"/>
    <col min="11012" max="11013" width="18" bestFit="1" customWidth="1"/>
    <col min="11014" max="11014" width="18.28515625" bestFit="1" customWidth="1"/>
    <col min="11015" max="11015" width="23.140625" bestFit="1" customWidth="1"/>
    <col min="11266" max="11266" width="67.42578125" bestFit="1" customWidth="1"/>
    <col min="11267" max="11267" width="18.28515625" bestFit="1" customWidth="1"/>
    <col min="11268" max="11269" width="18" bestFit="1" customWidth="1"/>
    <col min="11270" max="11270" width="18.28515625" bestFit="1" customWidth="1"/>
    <col min="11271" max="11271" width="23.140625" bestFit="1" customWidth="1"/>
    <col min="11522" max="11522" width="67.42578125" bestFit="1" customWidth="1"/>
    <col min="11523" max="11523" width="18.28515625" bestFit="1" customWidth="1"/>
    <col min="11524" max="11525" width="18" bestFit="1" customWidth="1"/>
    <col min="11526" max="11526" width="18.28515625" bestFit="1" customWidth="1"/>
    <col min="11527" max="11527" width="23.140625" bestFit="1" customWidth="1"/>
    <col min="11778" max="11778" width="67.42578125" bestFit="1" customWidth="1"/>
    <col min="11779" max="11779" width="18.28515625" bestFit="1" customWidth="1"/>
    <col min="11780" max="11781" width="18" bestFit="1" customWidth="1"/>
    <col min="11782" max="11782" width="18.28515625" bestFit="1" customWidth="1"/>
    <col min="11783" max="11783" width="23.140625" bestFit="1" customWidth="1"/>
    <col min="12034" max="12034" width="67.42578125" bestFit="1" customWidth="1"/>
    <col min="12035" max="12035" width="18.28515625" bestFit="1" customWidth="1"/>
    <col min="12036" max="12037" width="18" bestFit="1" customWidth="1"/>
    <col min="12038" max="12038" width="18.28515625" bestFit="1" customWidth="1"/>
    <col min="12039" max="12039" width="23.140625" bestFit="1" customWidth="1"/>
    <col min="12290" max="12290" width="67.42578125" bestFit="1" customWidth="1"/>
    <col min="12291" max="12291" width="18.28515625" bestFit="1" customWidth="1"/>
    <col min="12292" max="12293" width="18" bestFit="1" customWidth="1"/>
    <col min="12294" max="12294" width="18.28515625" bestFit="1" customWidth="1"/>
    <col min="12295" max="12295" width="23.140625" bestFit="1" customWidth="1"/>
    <col min="12546" max="12546" width="67.42578125" bestFit="1" customWidth="1"/>
    <col min="12547" max="12547" width="18.28515625" bestFit="1" customWidth="1"/>
    <col min="12548" max="12549" width="18" bestFit="1" customWidth="1"/>
    <col min="12550" max="12550" width="18.28515625" bestFit="1" customWidth="1"/>
    <col min="12551" max="12551" width="23.140625" bestFit="1" customWidth="1"/>
    <col min="12802" max="12802" width="67.42578125" bestFit="1" customWidth="1"/>
    <col min="12803" max="12803" width="18.28515625" bestFit="1" customWidth="1"/>
    <col min="12804" max="12805" width="18" bestFit="1" customWidth="1"/>
    <col min="12806" max="12806" width="18.28515625" bestFit="1" customWidth="1"/>
    <col min="12807" max="12807" width="23.140625" bestFit="1" customWidth="1"/>
    <col min="13058" max="13058" width="67.42578125" bestFit="1" customWidth="1"/>
    <col min="13059" max="13059" width="18.28515625" bestFit="1" customWidth="1"/>
    <col min="13060" max="13061" width="18" bestFit="1" customWidth="1"/>
    <col min="13062" max="13062" width="18.28515625" bestFit="1" customWidth="1"/>
    <col min="13063" max="13063" width="23.140625" bestFit="1" customWidth="1"/>
    <col min="13314" max="13314" width="67.42578125" bestFit="1" customWidth="1"/>
    <col min="13315" max="13315" width="18.28515625" bestFit="1" customWidth="1"/>
    <col min="13316" max="13317" width="18" bestFit="1" customWidth="1"/>
    <col min="13318" max="13318" width="18.28515625" bestFit="1" customWidth="1"/>
    <col min="13319" max="13319" width="23.140625" bestFit="1" customWidth="1"/>
    <col min="13570" max="13570" width="67.42578125" bestFit="1" customWidth="1"/>
    <col min="13571" max="13571" width="18.28515625" bestFit="1" customWidth="1"/>
    <col min="13572" max="13573" width="18" bestFit="1" customWidth="1"/>
    <col min="13574" max="13574" width="18.28515625" bestFit="1" customWidth="1"/>
    <col min="13575" max="13575" width="23.140625" bestFit="1" customWidth="1"/>
    <col min="13826" max="13826" width="67.42578125" bestFit="1" customWidth="1"/>
    <col min="13827" max="13827" width="18.28515625" bestFit="1" customWidth="1"/>
    <col min="13828" max="13829" width="18" bestFit="1" customWidth="1"/>
    <col min="13830" max="13830" width="18.28515625" bestFit="1" customWidth="1"/>
    <col min="13831" max="13831" width="23.140625" bestFit="1" customWidth="1"/>
    <col min="14082" max="14082" width="67.42578125" bestFit="1" customWidth="1"/>
    <col min="14083" max="14083" width="18.28515625" bestFit="1" customWidth="1"/>
    <col min="14084" max="14085" width="18" bestFit="1" customWidth="1"/>
    <col min="14086" max="14086" width="18.28515625" bestFit="1" customWidth="1"/>
    <col min="14087" max="14087" width="23.140625" bestFit="1" customWidth="1"/>
    <col min="14338" max="14338" width="67.42578125" bestFit="1" customWidth="1"/>
    <col min="14339" max="14339" width="18.28515625" bestFit="1" customWidth="1"/>
    <col min="14340" max="14341" width="18" bestFit="1" customWidth="1"/>
    <col min="14342" max="14342" width="18.28515625" bestFit="1" customWidth="1"/>
    <col min="14343" max="14343" width="23.140625" bestFit="1" customWidth="1"/>
    <col min="14594" max="14594" width="67.42578125" bestFit="1" customWidth="1"/>
    <col min="14595" max="14595" width="18.28515625" bestFit="1" customWidth="1"/>
    <col min="14596" max="14597" width="18" bestFit="1" customWidth="1"/>
    <col min="14598" max="14598" width="18.28515625" bestFit="1" customWidth="1"/>
    <col min="14599" max="14599" width="23.140625" bestFit="1" customWidth="1"/>
    <col min="14850" max="14850" width="67.42578125" bestFit="1" customWidth="1"/>
    <col min="14851" max="14851" width="18.28515625" bestFit="1" customWidth="1"/>
    <col min="14852" max="14853" width="18" bestFit="1" customWidth="1"/>
    <col min="14854" max="14854" width="18.28515625" bestFit="1" customWidth="1"/>
    <col min="14855" max="14855" width="23.140625" bestFit="1" customWidth="1"/>
    <col min="15106" max="15106" width="67.42578125" bestFit="1" customWidth="1"/>
    <col min="15107" max="15107" width="18.28515625" bestFit="1" customWidth="1"/>
    <col min="15108" max="15109" width="18" bestFit="1" customWidth="1"/>
    <col min="15110" max="15110" width="18.28515625" bestFit="1" customWidth="1"/>
    <col min="15111" max="15111" width="23.140625" bestFit="1" customWidth="1"/>
    <col min="15362" max="15362" width="67.42578125" bestFit="1" customWidth="1"/>
    <col min="15363" max="15363" width="18.28515625" bestFit="1" customWidth="1"/>
    <col min="15364" max="15365" width="18" bestFit="1" customWidth="1"/>
    <col min="15366" max="15366" width="18.28515625" bestFit="1" customWidth="1"/>
    <col min="15367" max="15367" width="23.140625" bestFit="1" customWidth="1"/>
    <col min="15618" max="15618" width="67.42578125" bestFit="1" customWidth="1"/>
    <col min="15619" max="15619" width="18.28515625" bestFit="1" customWidth="1"/>
    <col min="15620" max="15621" width="18" bestFit="1" customWidth="1"/>
    <col min="15622" max="15622" width="18.28515625" bestFit="1" customWidth="1"/>
    <col min="15623" max="15623" width="23.140625" bestFit="1" customWidth="1"/>
    <col min="15874" max="15874" width="67.42578125" bestFit="1" customWidth="1"/>
    <col min="15875" max="15875" width="18.28515625" bestFit="1" customWidth="1"/>
    <col min="15876" max="15877" width="18" bestFit="1" customWidth="1"/>
    <col min="15878" max="15878" width="18.28515625" bestFit="1" customWidth="1"/>
    <col min="15879" max="15879" width="23.140625" bestFit="1" customWidth="1"/>
    <col min="16130" max="16130" width="67.42578125" bestFit="1" customWidth="1"/>
    <col min="16131" max="16131" width="18.28515625" bestFit="1" customWidth="1"/>
    <col min="16132" max="16133" width="18" bestFit="1" customWidth="1"/>
    <col min="16134" max="16134" width="18.28515625" bestFit="1" customWidth="1"/>
    <col min="16135" max="16135" width="23.140625" bestFit="1" customWidth="1"/>
  </cols>
  <sheetData>
    <row r="7" spans="2:8" ht="13.5" thickBot="1">
      <c r="B7" s="1"/>
      <c r="C7" s="1"/>
      <c r="D7" s="1"/>
      <c r="E7" s="1"/>
      <c r="F7" s="1"/>
      <c r="G7" s="1"/>
    </row>
    <row r="8" spans="2:8" ht="13.5" thickTop="1"/>
    <row r="9" spans="2:8" ht="16.5">
      <c r="B9" s="2" t="s">
        <v>0</v>
      </c>
      <c r="C9" s="2"/>
      <c r="D9" s="2"/>
      <c r="E9" s="2"/>
      <c r="F9" s="2"/>
      <c r="G9" s="2"/>
      <c r="H9" s="2"/>
    </row>
    <row r="10" spans="2:8">
      <c r="B10" s="3" t="s">
        <v>1</v>
      </c>
      <c r="C10" s="3"/>
      <c r="D10" s="3"/>
      <c r="E10" s="3"/>
      <c r="F10" s="3"/>
      <c r="G10" s="3"/>
      <c r="H10" s="3"/>
    </row>
    <row r="12" spans="2:8" ht="16.5">
      <c r="B12" s="2" t="s">
        <v>2</v>
      </c>
      <c r="C12" s="2"/>
      <c r="D12" s="2"/>
      <c r="E12" s="2"/>
      <c r="F12" s="2"/>
      <c r="G12" s="2"/>
      <c r="H12" s="2"/>
    </row>
    <row r="13" spans="2:8">
      <c r="B13" s="4"/>
      <c r="C13" s="4"/>
    </row>
    <row r="14" spans="2:8" s="8" customFormat="1" ht="15.75">
      <c r="B14" s="5" t="s">
        <v>3</v>
      </c>
      <c r="C14" s="6">
        <v>44317</v>
      </c>
      <c r="D14" s="6">
        <v>44348</v>
      </c>
      <c r="E14" s="6">
        <v>44378</v>
      </c>
      <c r="F14" s="6">
        <v>44409</v>
      </c>
      <c r="G14" s="7" t="s">
        <v>4</v>
      </c>
    </row>
    <row r="15" spans="2:8" s="8" customFormat="1" ht="15.75">
      <c r="B15" s="9"/>
      <c r="C15" s="9"/>
      <c r="D15" s="9"/>
      <c r="E15" s="9"/>
      <c r="F15" s="9"/>
      <c r="G15" s="9"/>
    </row>
    <row r="16" spans="2:8" s="8" customFormat="1" ht="15.75">
      <c r="B16" s="10" t="s">
        <v>5</v>
      </c>
      <c r="C16" s="11">
        <f>'[1]1Q21'!G16</f>
        <v>1103868.9269999987</v>
      </c>
      <c r="D16" s="11">
        <f>C53</f>
        <v>1239602.2669999986</v>
      </c>
      <c r="E16" s="11">
        <f>D53</f>
        <v>1393956.7269999986</v>
      </c>
      <c r="F16" s="11">
        <f>E53</f>
        <v>1516977.2469999986</v>
      </c>
      <c r="G16" s="11">
        <f>C16</f>
        <v>1103868.9269999987</v>
      </c>
    </row>
    <row r="17" spans="2:8" s="8" customFormat="1" ht="15.75">
      <c r="B17" s="12"/>
      <c r="C17" s="12"/>
      <c r="D17" s="12"/>
      <c r="E17" s="12"/>
      <c r="F17" s="12"/>
      <c r="G17" s="12"/>
    </row>
    <row r="18" spans="2:8" s="8" customFormat="1" ht="15.75">
      <c r="B18" s="13" t="s">
        <v>6</v>
      </c>
      <c r="C18" s="14"/>
      <c r="D18" s="14"/>
      <c r="E18" s="14"/>
      <c r="F18" s="15"/>
      <c r="G18" s="14"/>
    </row>
    <row r="19" spans="2:8" s="8" customFormat="1" ht="15.75">
      <c r="B19" s="16" t="s">
        <v>7</v>
      </c>
      <c r="C19" s="17">
        <f>[1]Maio21!F21+[1]Maio21!F22</f>
        <v>657083</v>
      </c>
      <c r="D19" s="17">
        <f>[1]Junho21!F21</f>
        <v>657083</v>
      </c>
      <c r="E19" s="17">
        <f>[1]Julho21!F21</f>
        <v>657083</v>
      </c>
      <c r="F19" s="17">
        <f>[1]Agosto21!F21</f>
        <v>657083</v>
      </c>
      <c r="G19" s="18">
        <f>SUM(C19:F19)</f>
        <v>2628332</v>
      </c>
    </row>
    <row r="20" spans="2:8" s="8" customFormat="1" ht="15.75">
      <c r="B20" s="16" t="s">
        <v>8</v>
      </c>
      <c r="C20" s="17">
        <f>[1]Maio21!F26</f>
        <v>32.03</v>
      </c>
      <c r="D20" s="17">
        <f>[1]Junho21!F26</f>
        <v>0</v>
      </c>
      <c r="E20" s="17">
        <f>[1]Março21!F26</f>
        <v>0</v>
      </c>
      <c r="F20" s="17">
        <v>0</v>
      </c>
      <c r="G20" s="18">
        <f t="shared" ref="G20" si="0">SUM(C20:F20)</f>
        <v>32.03</v>
      </c>
    </row>
    <row r="21" spans="2:8" s="8" customFormat="1" ht="15.75">
      <c r="B21" s="16" t="s">
        <v>9</v>
      </c>
      <c r="C21" s="17">
        <f>[1]Janeiro21!F23</f>
        <v>0</v>
      </c>
      <c r="D21" s="17">
        <f>[1]Fevereiro21!F23</f>
        <v>0</v>
      </c>
      <c r="E21" s="17">
        <f>[1]Março21!F23</f>
        <v>0</v>
      </c>
      <c r="F21" s="17">
        <f>[1]Abril21!F23</f>
        <v>0</v>
      </c>
      <c r="G21" s="18">
        <f>C21+D21+E21+F21</f>
        <v>0</v>
      </c>
    </row>
    <row r="22" spans="2:8" s="8" customFormat="1" ht="15.75">
      <c r="B22" s="16" t="s">
        <v>10</v>
      </c>
      <c r="C22" s="17">
        <f>[1]Maio21!F24</f>
        <v>615</v>
      </c>
      <c r="D22" s="17">
        <f>[1]Junho21!F24</f>
        <v>1112.8</v>
      </c>
      <c r="E22" s="17">
        <f>[1]Julho21!F24</f>
        <v>2911.11</v>
      </c>
      <c r="F22" s="17">
        <f>[1]Agosto21!F24</f>
        <v>2163</v>
      </c>
      <c r="G22" s="19">
        <f>C22+D22+E22+F22</f>
        <v>6801.91</v>
      </c>
    </row>
    <row r="23" spans="2:8" s="8" customFormat="1" ht="15.75">
      <c r="B23" s="16" t="s">
        <v>11</v>
      </c>
      <c r="C23" s="17">
        <f>[1]Janeiro21!F25</f>
        <v>0</v>
      </c>
      <c r="D23" s="17">
        <f>[1]Fevereiro21!F25</f>
        <v>0</v>
      </c>
      <c r="E23" s="17">
        <f>[1]Março21!F25</f>
        <v>0</v>
      </c>
      <c r="F23" s="17">
        <f>[1]Abril21!F25</f>
        <v>0</v>
      </c>
      <c r="G23" s="18">
        <f>C23+D23+E23+F23</f>
        <v>0</v>
      </c>
    </row>
    <row r="24" spans="2:8" s="8" customFormat="1" ht="15.75">
      <c r="B24" s="16" t="s">
        <v>12</v>
      </c>
      <c r="C24" s="17">
        <f>[1]Janeiro21!F27</f>
        <v>0</v>
      </c>
      <c r="D24" s="17">
        <f>[1]Fevereiro21!F27</f>
        <v>0</v>
      </c>
      <c r="E24" s="17">
        <f>[1]Março21!F27</f>
        <v>0</v>
      </c>
      <c r="F24" s="17">
        <f>[1]Abril21!F27</f>
        <v>0</v>
      </c>
      <c r="G24" s="18">
        <f>C24+D24+E24+F24</f>
        <v>0</v>
      </c>
    </row>
    <row r="25" spans="2:8" s="8" customFormat="1" ht="15.75">
      <c r="B25" s="16" t="s">
        <v>13</v>
      </c>
      <c r="C25" s="17">
        <f>0</f>
        <v>0</v>
      </c>
      <c r="D25" s="17">
        <v>0</v>
      </c>
      <c r="E25" s="17">
        <v>0</v>
      </c>
      <c r="F25" s="17">
        <v>0</v>
      </c>
      <c r="G25" s="18">
        <f>SUM(C25:F25)</f>
        <v>0</v>
      </c>
    </row>
    <row r="26" spans="2:8" s="8" customFormat="1" ht="15.75">
      <c r="B26" s="20" t="s">
        <v>14</v>
      </c>
      <c r="C26" s="17">
        <f>[1]Maio21!F28</f>
        <v>286.90999999999997</v>
      </c>
      <c r="D26" s="17">
        <f>[1]Junho21!F28</f>
        <v>0.09</v>
      </c>
      <c r="E26" s="17">
        <f>[1]Julho21!F28</f>
        <v>1679.96</v>
      </c>
      <c r="F26" s="17">
        <f>[1]Agosto21!F28</f>
        <v>1717.7199999999998</v>
      </c>
      <c r="G26" s="19">
        <f>C26+D26+E26+F26</f>
        <v>3684.68</v>
      </c>
    </row>
    <row r="27" spans="2:8" s="8" customFormat="1" ht="15.75">
      <c r="B27" s="20" t="s">
        <v>15</v>
      </c>
      <c r="C27" s="17">
        <f>[1]Maio21!F29</f>
        <v>3155.54</v>
      </c>
      <c r="D27" s="17">
        <f>[1]Junho21!F29</f>
        <v>4148.1499999999996</v>
      </c>
      <c r="E27" s="17">
        <f>[1]Julho21!F29</f>
        <v>5111.3100000000004</v>
      </c>
      <c r="F27" s="17">
        <f>[1]Agosto21!F29</f>
        <v>6580.86</v>
      </c>
      <c r="G27" s="19">
        <f>C27+D27+E27+F27</f>
        <v>18995.86</v>
      </c>
    </row>
    <row r="28" spans="2:8" s="8" customFormat="1" ht="15.75">
      <c r="B28" s="21" t="s">
        <v>16</v>
      </c>
      <c r="C28" s="22">
        <f>SUM(C19:C27)</f>
        <v>661172.4800000001</v>
      </c>
      <c r="D28" s="22">
        <f>SUM(D19:D27)</f>
        <v>662344.04</v>
      </c>
      <c r="E28" s="22">
        <f>SUM(E19:E27)</f>
        <v>666785.38</v>
      </c>
      <c r="F28" s="22">
        <f>SUM(F19:F27)</f>
        <v>667544.57999999996</v>
      </c>
      <c r="G28" s="22">
        <f>SUM(G19:G27)</f>
        <v>2657846.48</v>
      </c>
      <c r="H28" s="23"/>
    </row>
    <row r="29" spans="2:8" s="8" customFormat="1" ht="15">
      <c r="B29" s="24"/>
      <c r="C29" s="24"/>
      <c r="D29" s="24"/>
      <c r="E29" s="24"/>
      <c r="F29" s="24"/>
      <c r="G29" s="24"/>
    </row>
    <row r="30" spans="2:8" s="8" customFormat="1" ht="15.75">
      <c r="B30" s="13" t="s">
        <v>17</v>
      </c>
      <c r="C30" s="14"/>
      <c r="D30" s="14"/>
      <c r="E30" s="14"/>
      <c r="F30" s="14"/>
      <c r="G30" s="14"/>
    </row>
    <row r="31" spans="2:8" s="8" customFormat="1" ht="15.75">
      <c r="B31" s="25" t="s">
        <v>18</v>
      </c>
      <c r="C31" s="17">
        <f>[1]Maio21!F35</f>
        <v>72012.3</v>
      </c>
      <c r="D31" s="17">
        <f>[1]Junho21!F35</f>
        <v>70651.17</v>
      </c>
      <c r="E31" s="17">
        <f>[1]Julho21!F35</f>
        <v>69638.52</v>
      </c>
      <c r="F31" s="17">
        <f>[1]Agosto21!F35</f>
        <v>71085.72</v>
      </c>
      <c r="G31" s="26">
        <f t="shared" ref="G31:G44" si="1">SUM(C31:F31)</f>
        <v>283387.70999999996</v>
      </c>
    </row>
    <row r="32" spans="2:8" s="8" customFormat="1" ht="15.75">
      <c r="B32" s="25" t="s">
        <v>19</v>
      </c>
      <c r="C32" s="17">
        <f>[1]Maio21!F36</f>
        <v>66319.520000000004</v>
      </c>
      <c r="D32" s="17">
        <f>[1]Junho21!F36</f>
        <v>62697.17</v>
      </c>
      <c r="E32" s="17">
        <f>[1]Julho21!F36</f>
        <v>71345.759999999995</v>
      </c>
      <c r="F32" s="17">
        <f>[1]Agosto21!F36</f>
        <v>74075.05</v>
      </c>
      <c r="G32" s="27">
        <f t="shared" si="1"/>
        <v>274437.5</v>
      </c>
    </row>
    <row r="33" spans="2:7" s="8" customFormat="1" ht="15.75">
      <c r="B33" s="25" t="s">
        <v>20</v>
      </c>
      <c r="C33" s="17">
        <f>[1]Maio21!F37</f>
        <v>142070.6</v>
      </c>
      <c r="D33" s="17">
        <f>[1]Junho21!F37</f>
        <v>142470.22</v>
      </c>
      <c r="E33" s="17">
        <f>[1]Julho21!F37</f>
        <v>137746.63</v>
      </c>
      <c r="F33" s="17">
        <f>[1]Agosto21!F37</f>
        <v>158411.24</v>
      </c>
      <c r="G33" s="19">
        <f t="shared" si="1"/>
        <v>580698.68999999994</v>
      </c>
    </row>
    <row r="34" spans="2:7" s="8" customFormat="1" ht="15.75">
      <c r="B34" s="25" t="s">
        <v>21</v>
      </c>
      <c r="C34" s="17">
        <f>[1]Maio21!F38</f>
        <v>0</v>
      </c>
      <c r="D34" s="17">
        <f>[1]Junho21!F38</f>
        <v>0</v>
      </c>
      <c r="E34" s="17">
        <f>[1]Julho21!F38</f>
        <v>0</v>
      </c>
      <c r="F34" s="17">
        <f>[1]Agosto21!F38</f>
        <v>176.08</v>
      </c>
      <c r="G34" s="18">
        <f t="shared" si="1"/>
        <v>176.08</v>
      </c>
    </row>
    <row r="35" spans="2:7" s="8" customFormat="1" ht="15.75">
      <c r="B35" s="25" t="s">
        <v>22</v>
      </c>
      <c r="C35" s="17">
        <f>[1]Maio21!F39</f>
        <v>0</v>
      </c>
      <c r="D35" s="17">
        <f>[1]Junho21!F39</f>
        <v>0</v>
      </c>
      <c r="E35" s="17">
        <f>[1]Julho21!F39</f>
        <v>0</v>
      </c>
      <c r="F35" s="17">
        <f>[1]Agosto21!F39</f>
        <v>0</v>
      </c>
      <c r="G35" s="19">
        <f t="shared" si="1"/>
        <v>0</v>
      </c>
    </row>
    <row r="36" spans="2:7" s="8" customFormat="1" ht="15.75">
      <c r="B36" s="25" t="s">
        <v>23</v>
      </c>
      <c r="C36" s="17">
        <f>[1]Maio21!F40</f>
        <v>1850.77</v>
      </c>
      <c r="D36" s="17">
        <f>[1]Junho21!F40</f>
        <v>2422.8200000000002</v>
      </c>
      <c r="E36" s="17">
        <f>[1]Julho21!F40</f>
        <v>1284.72</v>
      </c>
      <c r="F36" s="17">
        <f>[1]Agosto21!F40</f>
        <v>1785.56</v>
      </c>
      <c r="G36" s="19">
        <f t="shared" si="1"/>
        <v>7343.8700000000008</v>
      </c>
    </row>
    <row r="37" spans="2:7" s="8" customFormat="1" ht="15.75">
      <c r="B37" s="25" t="s">
        <v>24</v>
      </c>
      <c r="C37" s="17">
        <f>[1]Maio21!F41</f>
        <v>116281.26</v>
      </c>
      <c r="D37" s="17">
        <f>[1]Junho21!F41</f>
        <v>116531.26</v>
      </c>
      <c r="E37" s="17">
        <f>[1]Julho21!F41</f>
        <v>116531.26</v>
      </c>
      <c r="F37" s="17">
        <f>[1]Agosto21!F41</f>
        <v>132720.25</v>
      </c>
      <c r="G37" s="19">
        <f t="shared" si="1"/>
        <v>482064.02999999997</v>
      </c>
    </row>
    <row r="38" spans="2:7" s="8" customFormat="1" ht="15.75">
      <c r="B38" s="25" t="s">
        <v>25</v>
      </c>
      <c r="C38" s="17">
        <f>[1]Maio21!F42</f>
        <v>77440.62</v>
      </c>
      <c r="D38" s="17">
        <f>[1]Junho21!F42</f>
        <v>81457.759999999995</v>
      </c>
      <c r="E38" s="17">
        <f>[1]Julho21!F42</f>
        <v>83833.3</v>
      </c>
      <c r="F38" s="17">
        <f>[1]Agosto21!F42</f>
        <v>78622.990000000005</v>
      </c>
      <c r="G38" s="19">
        <f t="shared" si="1"/>
        <v>321354.67</v>
      </c>
    </row>
    <row r="39" spans="2:7" s="8" customFormat="1" ht="15.75">
      <c r="B39" s="25" t="s">
        <v>26</v>
      </c>
      <c r="C39" s="17">
        <f>[1]Maio21!F43</f>
        <v>8735.4599999999991</v>
      </c>
      <c r="D39" s="17">
        <f>[1]Junho21!F43</f>
        <v>22416.29</v>
      </c>
      <c r="E39" s="17">
        <f>[1]Julho21!F43</f>
        <v>11038.83</v>
      </c>
      <c r="F39" s="17">
        <f>[1]Agosto21!F43</f>
        <v>25322.66</v>
      </c>
      <c r="G39" s="19">
        <f t="shared" si="1"/>
        <v>67513.240000000005</v>
      </c>
    </row>
    <row r="40" spans="2:7" s="8" customFormat="1" ht="15.75">
      <c r="B40" s="25" t="s">
        <v>27</v>
      </c>
      <c r="C40" s="17">
        <f>[1]Maio21!F44</f>
        <v>0</v>
      </c>
      <c r="D40" s="17">
        <f>[1]Junho21!F44</f>
        <v>0</v>
      </c>
      <c r="E40" s="17">
        <f>[1]Julho21!F44</f>
        <v>0</v>
      </c>
      <c r="F40" s="17">
        <f>[1]Agosto21!F44</f>
        <v>0</v>
      </c>
      <c r="G40" s="19">
        <f t="shared" si="1"/>
        <v>0</v>
      </c>
    </row>
    <row r="41" spans="2:7" s="8" customFormat="1" ht="15.75">
      <c r="B41" s="25" t="s">
        <v>28</v>
      </c>
      <c r="C41" s="17">
        <f>[1]Maio21!F45</f>
        <v>15000</v>
      </c>
      <c r="D41" s="17">
        <f>[1]Junho21!F45</f>
        <v>0</v>
      </c>
      <c r="E41" s="17">
        <f>[1]Julho21!F45</f>
        <v>36200.400000000001</v>
      </c>
      <c r="F41" s="17">
        <f>[1]Agosto21!F45</f>
        <v>31303.599999999999</v>
      </c>
      <c r="G41" s="19">
        <f t="shared" si="1"/>
        <v>82504</v>
      </c>
    </row>
    <row r="42" spans="2:7" s="8" customFormat="1" ht="15.75">
      <c r="B42" s="25" t="s">
        <v>29</v>
      </c>
      <c r="C42" s="17">
        <f>[1]Maio21!F46</f>
        <v>0</v>
      </c>
      <c r="D42" s="17">
        <f>[1]Junho21!F46</f>
        <v>0</v>
      </c>
      <c r="E42" s="17">
        <f>[1]Julho21!F46</f>
        <v>0</v>
      </c>
      <c r="F42" s="17">
        <f>[1]Agosto21!F46</f>
        <v>0</v>
      </c>
      <c r="G42" s="19">
        <f t="shared" si="1"/>
        <v>0</v>
      </c>
    </row>
    <row r="43" spans="2:7" s="8" customFormat="1" ht="15.75">
      <c r="B43" s="25" t="s">
        <v>30</v>
      </c>
      <c r="C43" s="17">
        <f>[1]Maio21!F47</f>
        <v>16567.21</v>
      </c>
      <c r="D43" s="17">
        <f>[1]Junho21!F47</f>
        <v>850</v>
      </c>
      <c r="E43" s="17">
        <f>[1]Julho21!F47</f>
        <v>6650</v>
      </c>
      <c r="F43" s="17">
        <f>[1]Agosto21!F47</f>
        <v>850</v>
      </c>
      <c r="G43" s="18">
        <f t="shared" si="1"/>
        <v>24917.21</v>
      </c>
    </row>
    <row r="44" spans="2:7" s="8" customFormat="1" ht="15.75">
      <c r="B44" s="25" t="s">
        <v>31</v>
      </c>
      <c r="C44" s="17">
        <f>[1]Maio21!F48</f>
        <v>9161.4</v>
      </c>
      <c r="D44" s="17">
        <f>[1]Junho21!F48</f>
        <v>8492.89</v>
      </c>
      <c r="E44" s="17">
        <f>[1]Julho21!F48</f>
        <v>9495.44</v>
      </c>
      <c r="F44" s="17">
        <f>[1]Agosto21!F48</f>
        <v>12053.28</v>
      </c>
      <c r="G44" s="28">
        <f t="shared" si="1"/>
        <v>39203.01</v>
      </c>
    </row>
    <row r="45" spans="2:7" s="8" customFormat="1" ht="15.75">
      <c r="B45" s="21" t="s">
        <v>32</v>
      </c>
      <c r="C45" s="22">
        <f>SUM(C31:C44)</f>
        <v>525439.14000000013</v>
      </c>
      <c r="D45" s="22">
        <f>SUM(D31:D44)</f>
        <v>507989.58</v>
      </c>
      <c r="E45" s="22">
        <f>SUM(E31:E44)</f>
        <v>543764.86</v>
      </c>
      <c r="F45" s="22">
        <f>SUM(F31:F44)</f>
        <v>586406.43000000005</v>
      </c>
      <c r="G45" s="22">
        <f>SUM(G31:G44)</f>
        <v>2163600.0099999998</v>
      </c>
    </row>
    <row r="46" spans="2:7" s="8" customFormat="1" ht="15">
      <c r="B46" s="24"/>
      <c r="C46" s="29"/>
      <c r="D46" s="29"/>
      <c r="E46" s="29"/>
      <c r="F46" s="29"/>
      <c r="G46" s="29"/>
    </row>
    <row r="47" spans="2:7" s="8" customFormat="1" ht="15.75">
      <c r="B47" s="30" t="s">
        <v>33</v>
      </c>
      <c r="C47" s="31">
        <v>0</v>
      </c>
      <c r="D47" s="31">
        <v>0</v>
      </c>
      <c r="E47" s="31">
        <v>0</v>
      </c>
      <c r="F47" s="31">
        <v>0</v>
      </c>
      <c r="G47" s="31">
        <f>SUM(C47:F47)</f>
        <v>0</v>
      </c>
    </row>
    <row r="48" spans="2:7" s="8" customFormat="1" ht="15">
      <c r="B48" s="24"/>
      <c r="C48" s="29"/>
      <c r="D48" s="29"/>
      <c r="E48" s="29"/>
      <c r="F48" s="29"/>
      <c r="G48" s="29"/>
    </row>
    <row r="49" spans="2:9" s="8" customFormat="1" ht="15.75">
      <c r="B49" s="30" t="s">
        <v>34</v>
      </c>
      <c r="C49" s="31">
        <v>0</v>
      </c>
      <c r="D49" s="31">
        <v>0</v>
      </c>
      <c r="E49" s="31">
        <v>0</v>
      </c>
      <c r="F49" s="31">
        <v>0</v>
      </c>
      <c r="G49" s="31">
        <f>SUM(C49:F49)</f>
        <v>0</v>
      </c>
    </row>
    <row r="50" spans="2:9" s="8" customFormat="1" ht="15">
      <c r="B50" s="24"/>
      <c r="C50" s="29"/>
      <c r="D50" s="29"/>
      <c r="E50" s="29"/>
      <c r="F50" s="29"/>
      <c r="G50" s="29"/>
    </row>
    <row r="51" spans="2:9" s="8" customFormat="1" ht="15.75">
      <c r="B51" s="30" t="s">
        <v>35</v>
      </c>
      <c r="C51" s="32">
        <f>C28-C45</f>
        <v>135733.33999999997</v>
      </c>
      <c r="D51" s="32">
        <f>D28-D45</f>
        <v>154354.46000000002</v>
      </c>
      <c r="E51" s="32">
        <f>E28-E45</f>
        <v>123020.52000000002</v>
      </c>
      <c r="F51" s="32">
        <f>F28-F45</f>
        <v>81138.149999999907</v>
      </c>
      <c r="G51" s="32">
        <f>G28-G45</f>
        <v>494246.4700000002</v>
      </c>
    </row>
    <row r="52" spans="2:9" s="8" customFormat="1" ht="15">
      <c r="B52" s="24"/>
      <c r="C52" s="29"/>
      <c r="D52" s="29"/>
      <c r="E52" s="29"/>
      <c r="F52" s="29"/>
      <c r="G52" s="29"/>
      <c r="H52" s="33"/>
    </row>
    <row r="53" spans="2:9" ht="15">
      <c r="B53" s="34" t="s">
        <v>36</v>
      </c>
      <c r="C53" s="32">
        <f>C16+C28-C45+C49+C47</f>
        <v>1239602.2669999986</v>
      </c>
      <c r="D53" s="32">
        <f>D16+D28-D45+D49</f>
        <v>1393956.7269999986</v>
      </c>
      <c r="E53" s="32">
        <f>E16+E28-E45+E49</f>
        <v>1516977.2469999986</v>
      </c>
      <c r="F53" s="32">
        <f>F16+F28-F45+F49</f>
        <v>1598115.3969999985</v>
      </c>
      <c r="G53" s="32">
        <f>G16+G28-G45+G49+G47</f>
        <v>1598115.3969999989</v>
      </c>
      <c r="H53" s="35"/>
    </row>
    <row r="54" spans="2:9">
      <c r="F54" s="36"/>
      <c r="H54" s="35"/>
    </row>
    <row r="55" spans="2:9">
      <c r="B55" s="37"/>
      <c r="F55" s="36"/>
      <c r="H55" s="35"/>
    </row>
    <row r="56" spans="2:9">
      <c r="F56" s="36"/>
      <c r="H56" s="35"/>
    </row>
    <row r="57" spans="2:9">
      <c r="B57" s="38">
        <v>44449</v>
      </c>
      <c r="C57" s="39"/>
      <c r="E57" s="36"/>
      <c r="F57" s="40"/>
      <c r="G57" s="40"/>
      <c r="H57" s="40"/>
    </row>
    <row r="58" spans="2:9">
      <c r="E58" s="40"/>
      <c r="G58" s="40"/>
      <c r="H58" s="40"/>
      <c r="I58" s="41"/>
    </row>
    <row r="59" spans="2:9" s="40" customFormat="1">
      <c r="B59"/>
      <c r="C59"/>
      <c r="D59"/>
      <c r="E59"/>
    </row>
    <row r="60" spans="2:9" s="40" customFormat="1" ht="12">
      <c r="B60" s="35"/>
      <c r="C60" s="35"/>
    </row>
    <row r="61" spans="2:9" s="40" customFormat="1" ht="12">
      <c r="B61" s="35"/>
      <c r="C61" s="35"/>
    </row>
    <row r="62" spans="2:9" s="40" customFormat="1" ht="12">
      <c r="B62" s="42" t="s">
        <v>37</v>
      </c>
      <c r="C62" s="35"/>
      <c r="F62" s="43"/>
      <c r="G62" s="43"/>
      <c r="I62" s="35"/>
    </row>
    <row r="63" spans="2:9" s="40" customFormat="1" ht="12">
      <c r="B63" s="44" t="s">
        <v>38</v>
      </c>
      <c r="C63" s="35"/>
      <c r="F63" s="45" t="s">
        <v>39</v>
      </c>
      <c r="G63" s="45"/>
      <c r="I63" s="41"/>
    </row>
    <row r="64" spans="2:9" s="40" customFormat="1" ht="12">
      <c r="B64" s="46" t="s">
        <v>40</v>
      </c>
      <c r="C64" s="47"/>
      <c r="D64" s="48"/>
      <c r="F64" s="49" t="s">
        <v>41</v>
      </c>
      <c r="G64" s="49"/>
      <c r="I64" s="41"/>
    </row>
    <row r="65" spans="2:9" s="40" customFormat="1" ht="12">
      <c r="B65" s="41"/>
      <c r="C65" s="50"/>
      <c r="D65" s="50"/>
      <c r="I65" s="41"/>
    </row>
    <row r="66" spans="2:9" s="40" customFormat="1" ht="12">
      <c r="B66" s="41"/>
      <c r="C66" s="50"/>
      <c r="D66" s="50"/>
    </row>
    <row r="67" spans="2:9" s="40" customFormat="1" ht="12">
      <c r="C67" s="51" t="s">
        <v>42</v>
      </c>
      <c r="D67" s="51"/>
      <c r="E67" s="51"/>
      <c r="F67" s="50"/>
      <c r="G67" s="41"/>
    </row>
    <row r="68" spans="2:9" s="40" customFormat="1" ht="12">
      <c r="C68" s="49" t="s">
        <v>43</v>
      </c>
      <c r="D68" s="49"/>
      <c r="E68" s="49"/>
      <c r="F68" s="50"/>
      <c r="G68" s="50"/>
    </row>
    <row r="69" spans="2:9" s="40" customFormat="1" ht="12">
      <c r="C69" s="49" t="s">
        <v>44</v>
      </c>
      <c r="D69" s="49"/>
      <c r="E69" s="49"/>
      <c r="F69" s="50"/>
      <c r="G69" s="50"/>
    </row>
    <row r="70" spans="2:9">
      <c r="B70" s="37"/>
      <c r="C70" s="40"/>
      <c r="D70" s="50"/>
      <c r="E70" s="50"/>
      <c r="G70" s="40"/>
    </row>
  </sheetData>
  <mergeCells count="9">
    <mergeCell ref="C67:E67"/>
    <mergeCell ref="C68:E68"/>
    <mergeCell ref="C69:E69"/>
    <mergeCell ref="B9:H9"/>
    <mergeCell ref="B10:H10"/>
    <mergeCell ref="B12:H12"/>
    <mergeCell ref="F62:G62"/>
    <mergeCell ref="F63:G63"/>
    <mergeCell ref="F64:G64"/>
  </mergeCells>
  <pageMargins left="0.511811024" right="0.511811024" top="0.78740157499999996" bottom="0.78740157499999996" header="0.31496062000000002" footer="0.31496062000000002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2Q21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mcruz</dc:creator>
  <cp:lastModifiedBy>mcruz</cp:lastModifiedBy>
  <dcterms:created xsi:type="dcterms:W3CDTF">2021-09-13T22:37:19Z</dcterms:created>
  <dcterms:modified xsi:type="dcterms:W3CDTF">2021-09-13T22:38:14Z</dcterms:modified>
</cp:coreProperties>
</file>