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6 Provisorio 2023\09 Provisorio Setembro 2023\Samas - 2º Quadrimestre DOAR 23\"/>
    </mc:Choice>
  </mc:AlternateContent>
  <bookViews>
    <workbookView xWindow="0" yWindow="0" windowWidth="28800" windowHeight="12432"/>
  </bookViews>
  <sheets>
    <sheet name="2Q23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3" i="1" l="1"/>
  <c r="C53" i="1"/>
  <c r="G51" i="1"/>
  <c r="F51" i="1"/>
  <c r="E51" i="1"/>
  <c r="D51" i="1"/>
  <c r="C51" i="1"/>
  <c r="G19" i="1"/>
  <c r="G16" i="1"/>
  <c r="G49" i="1" l="1"/>
  <c r="G47" i="1"/>
  <c r="F44" i="1"/>
  <c r="E44" i="1"/>
  <c r="D44" i="1"/>
  <c r="C44" i="1"/>
  <c r="G44" i="1" s="1"/>
  <c r="F43" i="1"/>
  <c r="E43" i="1"/>
  <c r="D43" i="1"/>
  <c r="C43" i="1"/>
  <c r="G43" i="1" s="1"/>
  <c r="F42" i="1"/>
  <c r="E42" i="1"/>
  <c r="D42" i="1"/>
  <c r="C42" i="1"/>
  <c r="G42" i="1" s="1"/>
  <c r="F41" i="1"/>
  <c r="G41" i="1" s="1"/>
  <c r="E41" i="1"/>
  <c r="D41" i="1"/>
  <c r="C41" i="1"/>
  <c r="F40" i="1"/>
  <c r="E40" i="1"/>
  <c r="D40" i="1"/>
  <c r="C40" i="1"/>
  <c r="G40" i="1" s="1"/>
  <c r="F39" i="1"/>
  <c r="E39" i="1"/>
  <c r="D39" i="1"/>
  <c r="G39" i="1" s="1"/>
  <c r="C39" i="1"/>
  <c r="F38" i="1"/>
  <c r="E38" i="1"/>
  <c r="D38" i="1"/>
  <c r="C38" i="1"/>
  <c r="G38" i="1" s="1"/>
  <c r="F37" i="1"/>
  <c r="E37" i="1"/>
  <c r="D37" i="1"/>
  <c r="C37" i="1"/>
  <c r="G37" i="1" s="1"/>
  <c r="G36" i="1"/>
  <c r="F36" i="1"/>
  <c r="E36" i="1"/>
  <c r="D36" i="1"/>
  <c r="C36" i="1"/>
  <c r="F35" i="1"/>
  <c r="E35" i="1"/>
  <c r="D35" i="1"/>
  <c r="C35" i="1"/>
  <c r="G35" i="1" s="1"/>
  <c r="F34" i="1"/>
  <c r="E34" i="1"/>
  <c r="D34" i="1"/>
  <c r="G34" i="1" s="1"/>
  <c r="C34" i="1"/>
  <c r="F33" i="1"/>
  <c r="E33" i="1"/>
  <c r="D33" i="1"/>
  <c r="C33" i="1"/>
  <c r="G33" i="1" s="1"/>
  <c r="F32" i="1"/>
  <c r="E32" i="1"/>
  <c r="D32" i="1"/>
  <c r="C32" i="1"/>
  <c r="G32" i="1" s="1"/>
  <c r="G31" i="1"/>
  <c r="F31" i="1"/>
  <c r="E31" i="1"/>
  <c r="D31" i="1"/>
  <c r="C31" i="1"/>
  <c r="F27" i="1"/>
  <c r="E27" i="1"/>
  <c r="D27" i="1"/>
  <c r="C27" i="1"/>
  <c r="G27" i="1" s="1"/>
  <c r="F26" i="1"/>
  <c r="E26" i="1"/>
  <c r="D26" i="1"/>
  <c r="G26" i="1" s="1"/>
  <c r="C26" i="1"/>
  <c r="F25" i="1"/>
  <c r="E25" i="1"/>
  <c r="D25" i="1"/>
  <c r="C25" i="1"/>
  <c r="G25" i="1" s="1"/>
  <c r="F24" i="1"/>
  <c r="E24" i="1"/>
  <c r="D24" i="1"/>
  <c r="C24" i="1"/>
  <c r="G24" i="1" s="1"/>
  <c r="G23" i="1"/>
  <c r="F23" i="1"/>
  <c r="E23" i="1"/>
  <c r="D23" i="1"/>
  <c r="C23" i="1"/>
  <c r="F22" i="1"/>
  <c r="E22" i="1"/>
  <c r="D22" i="1"/>
  <c r="C22" i="1"/>
  <c r="G22" i="1" s="1"/>
  <c r="F21" i="1"/>
  <c r="E21" i="1"/>
  <c r="G21" i="1" s="1"/>
  <c r="D21" i="1"/>
  <c r="C21" i="1"/>
  <c r="F20" i="1"/>
  <c r="E20" i="1"/>
  <c r="D20" i="1"/>
  <c r="C20" i="1"/>
  <c r="F19" i="1"/>
  <c r="E19" i="1"/>
  <c r="D19" i="1"/>
  <c r="C19" i="1"/>
  <c r="C28" i="1" s="1"/>
  <c r="C16" i="1"/>
  <c r="D45" i="1" l="1"/>
  <c r="F45" i="1"/>
  <c r="F28" i="1"/>
  <c r="E45" i="1"/>
  <c r="D28" i="1"/>
  <c r="E28" i="1"/>
  <c r="G20" i="1"/>
  <c r="C45" i="1"/>
  <c r="G28" i="1"/>
  <c r="D16" i="1"/>
  <c r="D53" i="1" s="1"/>
  <c r="E16" i="1" s="1"/>
  <c r="E53" i="1" s="1"/>
  <c r="F16" i="1" s="1"/>
  <c r="F53" i="1" s="1"/>
  <c r="G45" i="1"/>
</calcChain>
</file>

<file path=xl/sharedStrings.xml><?xml version="1.0" encoding="utf-8"?>
<sst xmlns="http://schemas.openxmlformats.org/spreadsheetml/2006/main" count="45" uniqueCount="45">
  <si>
    <t>ASSOCIAÇÃO MUSEU DE ARTE SACRA DE SÃO PAULO - SAMAS</t>
  </si>
  <si>
    <t>RELATÓRIO GERENCIAL DO 2º QUADRIMESTRE DE  2023</t>
  </si>
  <si>
    <t>Descrição</t>
  </si>
  <si>
    <t>total do quadrimestre</t>
  </si>
  <si>
    <t>SALDO INICIAL</t>
  </si>
  <si>
    <t>RECEITAS REALIZADAS</t>
  </si>
  <si>
    <t>Créditos de Órgão Público</t>
  </si>
  <si>
    <t>Contribuição Institucional</t>
  </si>
  <si>
    <t>Cessão Onerosa</t>
  </si>
  <si>
    <t>Bilheteria</t>
  </si>
  <si>
    <t>Créditos Doações Diversas</t>
  </si>
  <si>
    <t>Taxas de Inscrição Cursos</t>
  </si>
  <si>
    <t>Patrocinio, Leis de Incentivo, Convenios e Termos de Parceria</t>
  </si>
  <si>
    <t xml:space="preserve">Outros Créditos </t>
  </si>
  <si>
    <t>Créditos Rendim. Aplic. Financeiras</t>
  </si>
  <si>
    <t>TOTAL DAS RECEITAS</t>
  </si>
  <si>
    <t>DESPESAS REALIZADAS</t>
  </si>
  <si>
    <t>Salarios e Encargos - Area Fim - Diretoria</t>
  </si>
  <si>
    <t>Salarios e Encargos - Area Meio - Demais</t>
  </si>
  <si>
    <t>Salarios e Encargos - Area Fim - Demais</t>
  </si>
  <si>
    <t>Salarios e Encargos - Area Meio - Estagiarios</t>
  </si>
  <si>
    <t>Salarios e Encargos -  Area Fim - Estagiarios</t>
  </si>
  <si>
    <t>Salarios e Encargos -  Area Fim - Aprendizes</t>
  </si>
  <si>
    <t>Prestadores de Serviços</t>
  </si>
  <si>
    <t>Custos Administrativos</t>
  </si>
  <si>
    <t>Programa de Edificações: Conservação Manut. e Segurança</t>
  </si>
  <si>
    <t>Programa de Acervo: Conservação, Documentação e Pesquisa</t>
  </si>
  <si>
    <t>Programa de exposições e programação Cultural</t>
  </si>
  <si>
    <t>Programa de serviço educativo e projetos especiais</t>
  </si>
  <si>
    <t>Programa de Ações de Apoio ao SISEM  -  SP</t>
  </si>
  <si>
    <t>Programa de Comunicação</t>
  </si>
  <si>
    <t>TOTAL DAS DESPESAS</t>
  </si>
  <si>
    <t>TRANSFERÊNCIA SALDO PRONAC</t>
  </si>
  <si>
    <t>ADIANTAMENTOS</t>
  </si>
  <si>
    <t>SALDO MENSAL</t>
  </si>
  <si>
    <t>SALDO ACUMULADO</t>
  </si>
  <si>
    <t>Luiz Henrique Marcon Neves</t>
  </si>
  <si>
    <t>José Carlos Reis Marçal de Barros</t>
  </si>
  <si>
    <t>Diretor de Planejamento e Gestão</t>
  </si>
  <si>
    <t>Diretor Executivo</t>
  </si>
  <si>
    <t>Veronica Ribeiro Gerlah Paganatto</t>
  </si>
  <si>
    <t>CPF 361.142.368-82</t>
  </si>
  <si>
    <t>CRC 1SP 267754-O-2</t>
  </si>
  <si>
    <t>CONTRATO DE GESTÃO Nº  02/2018 RELATÓRIO RECEITAS/DESPESAS - 2º QUADRIMESTRE 2023</t>
  </si>
  <si>
    <t>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</si>
</sst>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\-??_-;_-@_-"/>
    <numFmt numFmtId="165" formatCode="_(* #,##0.00_);_(* \(#,##0.00\);_(* \-??_);_(@_)"/>
    <numFmt numFmtId="166" formatCode="#,##0.00_ ;\-#,##0.00\ "/>
    <numFmt numFmtId="167" formatCode="_(&quot;R$ &quot;* #,##0.00_);_(&quot;R$ &quot;* \(#,##0.00\);_(&quot;R$ &quot;* \-??_);_(@_)"/>
    <numFmt numFmtId="168" formatCode="&quot;São Paulo, &quot;dd&quot; de &quot;mmmm&quot; de &quot;yyyy\.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color rgb="FF222222"/>
      <name val="Calibri"/>
      <family val="2"/>
      <scheme val="minor"/>
    </font>
    <font>
      <sz val="9"/>
      <color rgb="FF222222"/>
      <name val="Calibri"/>
      <family val="2"/>
      <scheme val="minor"/>
    </font>
    <font>
      <b/>
      <sz val="18"/>
      <color indexed="56"/>
      <name val="Cambria"/>
      <family val="1"/>
    </font>
    <font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ill="0" applyBorder="0" applyAlignment="0" applyProtection="0"/>
    <xf numFmtId="0" fontId="2" fillId="0" borderId="0"/>
    <xf numFmtId="0" fontId="1" fillId="0" borderId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4" fillId="0" borderId="0" xfId="0" applyFont="1"/>
    <xf numFmtId="0" fontId="5" fillId="0" borderId="2" xfId="0" applyFont="1" applyBorder="1" applyAlignment="1">
      <alignment horizontal="center"/>
    </xf>
    <xf numFmtId="17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/>
    <xf numFmtId="165" fontId="4" fillId="0" borderId="6" xfId="1" applyNumberFormat="1" applyFont="1" applyFill="1" applyBorder="1" applyAlignment="1" applyProtection="1">
      <alignment horizontal="right"/>
    </xf>
    <xf numFmtId="0" fontId="5" fillId="0" borderId="0" xfId="0" applyFont="1" applyBorder="1" applyAlignment="1">
      <alignment horizontal="center"/>
    </xf>
    <xf numFmtId="0" fontId="5" fillId="2" borderId="6" xfId="0" applyFont="1" applyFill="1" applyBorder="1" applyAlignment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166" fontId="0" fillId="0" borderId="8" xfId="0" applyNumberFormat="1" applyFont="1" applyBorder="1"/>
    <xf numFmtId="166" fontId="0" fillId="0" borderId="6" xfId="0" applyNumberFormat="1" applyFont="1" applyBorder="1"/>
    <xf numFmtId="0" fontId="5" fillId="0" borderId="5" xfId="0" applyFont="1" applyBorder="1" applyAlignment="1">
      <alignment horizontal="left"/>
    </xf>
    <xf numFmtId="0" fontId="5" fillId="2" borderId="2" xfId="0" applyFont="1" applyFill="1" applyBorder="1"/>
    <xf numFmtId="165" fontId="4" fillId="3" borderId="9" xfId="1" applyNumberFormat="1" applyFont="1" applyFill="1" applyBorder="1" applyAlignment="1" applyProtection="1">
      <alignment horizontal="right"/>
    </xf>
    <xf numFmtId="167" fontId="6" fillId="0" borderId="0" xfId="0" applyNumberFormat="1" applyFont="1"/>
    <xf numFmtId="0" fontId="7" fillId="0" borderId="0" xfId="0" applyFont="1"/>
    <xf numFmtId="164" fontId="5" fillId="0" borderId="6" xfId="1" applyFont="1" applyBorder="1" applyAlignment="1"/>
    <xf numFmtId="165" fontId="2" fillId="0" borderId="9" xfId="1" applyNumberFormat="1" applyFill="1" applyBorder="1" applyAlignment="1" applyProtection="1">
      <alignment horizontal="right"/>
    </xf>
    <xf numFmtId="0" fontId="0" fillId="0" borderId="0" xfId="0" applyFont="1"/>
    <xf numFmtId="0" fontId="5" fillId="2" borderId="5" xfId="0" applyFont="1" applyFill="1" applyBorder="1"/>
    <xf numFmtId="166" fontId="4" fillId="3" borderId="6" xfId="0" applyNumberFormat="1" applyFont="1" applyFill="1" applyBorder="1"/>
    <xf numFmtId="165" fontId="4" fillId="3" borderId="6" xfId="1" applyNumberFormat="1" applyFont="1" applyFill="1" applyBorder="1" applyAlignment="1" applyProtection="1">
      <alignment horizontal="right"/>
    </xf>
    <xf numFmtId="0" fontId="6" fillId="0" borderId="0" xfId="0" applyFont="1" applyBorder="1"/>
    <xf numFmtId="0" fontId="5" fillId="2" borderId="6" xfId="0" applyFont="1" applyFill="1" applyBorder="1"/>
    <xf numFmtId="0" fontId="8" fillId="0" borderId="0" xfId="0" applyFont="1" applyBorder="1"/>
    <xf numFmtId="167" fontId="0" fillId="0" borderId="0" xfId="0" applyNumberFormat="1"/>
    <xf numFmtId="0" fontId="4" fillId="0" borderId="0" xfId="0" applyFont="1" applyFill="1" applyBorder="1" applyAlignment="1">
      <alignment horizontal="left"/>
    </xf>
    <xf numFmtId="168" fontId="0" fillId="0" borderId="2" xfId="0" applyNumberFormat="1" applyBorder="1" applyAlignment="1">
      <alignment horizontal="left"/>
    </xf>
    <xf numFmtId="168" fontId="0" fillId="0" borderId="0" xfId="0" applyNumberFormat="1" applyBorder="1" applyAlignment="1">
      <alignment horizontal="left"/>
    </xf>
    <xf numFmtId="0" fontId="8" fillId="0" borderId="0" xfId="0" applyFont="1"/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9" fillId="0" borderId="0" xfId="0" applyFont="1" applyFill="1" applyBorder="1" applyAlignment="1"/>
    <xf numFmtId="0" fontId="9" fillId="0" borderId="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center" wrapText="1"/>
    </xf>
  </cellXfs>
  <cellStyles count="5">
    <cellStyle name="Normal" xfId="0" builtinId="0"/>
    <cellStyle name="Normal 2" xfId="2"/>
    <cellStyle name="Normal 3" xfId="3"/>
    <cellStyle name="Título 5" xfId="4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4086225</xdr:colOff>
      <xdr:row>0</xdr:row>
      <xdr:rowOff>19050</xdr:rowOff>
    </xdr:from>
    <xdr:to>
      <xdr:col>3</xdr:col>
      <xdr:colOff>676275</xdr:colOff>
      <xdr:row>6</xdr:row>
      <xdr:rowOff>85725</xdr:rowOff>
    </xdr:to>
    <xdr:pic>
      <xdr:nvPicPr>
        <xdr:cNvPr id="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95825" y="19050"/>
          <a:ext cx="23050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571500</xdr:colOff>
      <xdr:row>0</xdr:row>
      <xdr:rowOff>76200</xdr:rowOff>
    </xdr:from>
    <xdr:to>
      <xdr:col>1</xdr:col>
      <xdr:colOff>1733550</xdr:colOff>
      <xdr:row>6</xdr:row>
      <xdr:rowOff>161925</xdr:rowOff>
    </xdr:to>
    <xdr:pic>
      <xdr:nvPicPr>
        <xdr:cNvPr id="3" name="Imagem 7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1500" y="76200"/>
          <a:ext cx="17716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638175</xdr:colOff>
      <xdr:row>0</xdr:row>
      <xdr:rowOff>47625</xdr:rowOff>
    </xdr:from>
    <xdr:to>
      <xdr:col>6</xdr:col>
      <xdr:colOff>1409700</xdr:colOff>
      <xdr:row>7</xdr:row>
      <xdr:rowOff>47625</xdr:rowOff>
    </xdr:to>
    <xdr:pic>
      <xdr:nvPicPr>
        <xdr:cNvPr id="4" name="Imagem 5" descr="d:\Users\leandro\Downloads\truepng\logo vertical colorido.pn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363075" y="47625"/>
          <a:ext cx="19907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AR%20SAMAS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 2017"/>
      <sheetName val="Janeiro"/>
      <sheetName val="Fevereiro"/>
      <sheetName val="Março"/>
      <sheetName val="Abril"/>
      <sheetName val="1Q"/>
      <sheetName val="Maio"/>
      <sheetName val="Junho"/>
      <sheetName val="Julho"/>
      <sheetName val="Agosto"/>
      <sheetName val="2Q"/>
      <sheetName val="Setembro"/>
      <sheetName val="Outubro"/>
      <sheetName val="Novembro"/>
      <sheetName val="Dezembro18"/>
      <sheetName val="3Q"/>
      <sheetName val="Janeiro19"/>
      <sheetName val="Fevereiro19"/>
      <sheetName val="Março19"/>
      <sheetName val="Abril19"/>
      <sheetName val="1Q 19"/>
      <sheetName val="Maio19"/>
      <sheetName val="Junho19"/>
      <sheetName val="Julho19"/>
      <sheetName val="Agosto19"/>
      <sheetName val="2Q 19"/>
      <sheetName val="Setembro19"/>
      <sheetName val="Outubro19"/>
      <sheetName val="Outubro19 Retificado"/>
      <sheetName val="Novembro19"/>
      <sheetName val="Dezembro19"/>
      <sheetName val="3Q 19 "/>
      <sheetName val="Janeiro20"/>
      <sheetName val="Fevereiro20"/>
      <sheetName val="Março20"/>
      <sheetName val="Abril20"/>
      <sheetName val="1Q20"/>
      <sheetName val="Maio20"/>
      <sheetName val="Junho20"/>
      <sheetName val="Julho20"/>
      <sheetName val="Agosto20"/>
      <sheetName val="2Q20"/>
      <sheetName val="Setembro20"/>
      <sheetName val="Outubro20"/>
      <sheetName val="Novembro20"/>
      <sheetName val="Dezembro21"/>
      <sheetName val="Janeiro23"/>
      <sheetName val="Fevereiro23"/>
      <sheetName val="Março23"/>
      <sheetName val="Abril23"/>
      <sheetName val="1Q23"/>
      <sheetName val="Maio2023"/>
      <sheetName val="Junho2023"/>
      <sheetName val="Julho2023"/>
      <sheetName val="Agosto2023"/>
      <sheetName val="2Q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53">
          <cell r="G53">
            <v>1266895.9969999976</v>
          </cell>
        </row>
      </sheetData>
      <sheetData sheetId="51">
        <row r="21">
          <cell r="F21">
            <v>666667</v>
          </cell>
        </row>
        <row r="23">
          <cell r="F23">
            <v>0</v>
          </cell>
        </row>
        <row r="24">
          <cell r="F24">
            <v>3468</v>
          </cell>
        </row>
        <row r="25">
          <cell r="F25">
            <v>7013.28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4093.4700000000003</v>
          </cell>
        </row>
        <row r="29">
          <cell r="F29">
            <v>10253.01</v>
          </cell>
        </row>
        <row r="35">
          <cell r="F35">
            <v>81416.08</v>
          </cell>
        </row>
        <row r="36">
          <cell r="F36">
            <v>96813.68</v>
          </cell>
        </row>
        <row r="37">
          <cell r="F37">
            <v>169455.02</v>
          </cell>
        </row>
        <row r="38">
          <cell r="F38">
            <v>1908.01</v>
          </cell>
        </row>
        <row r="39">
          <cell r="F39">
            <v>0</v>
          </cell>
        </row>
        <row r="40">
          <cell r="F40">
            <v>4667.09</v>
          </cell>
        </row>
        <row r="41">
          <cell r="F41">
            <v>169393.41</v>
          </cell>
        </row>
        <row r="42">
          <cell r="F42">
            <v>92435.83</v>
          </cell>
        </row>
        <row r="43">
          <cell r="F43">
            <v>36424.519999999997</v>
          </cell>
        </row>
        <row r="44">
          <cell r="F44">
            <v>5122.9799999999996</v>
          </cell>
        </row>
        <row r="45">
          <cell r="F45">
            <v>96904.76</v>
          </cell>
        </row>
        <row r="46">
          <cell r="F46">
            <v>392.28</v>
          </cell>
        </row>
        <row r="47">
          <cell r="F47">
            <v>2625</v>
          </cell>
        </row>
        <row r="48">
          <cell r="F48">
            <v>8671.67</v>
          </cell>
        </row>
      </sheetData>
      <sheetData sheetId="52">
        <row r="21">
          <cell r="F21">
            <v>666665</v>
          </cell>
        </row>
        <row r="23">
          <cell r="F23">
            <v>0</v>
          </cell>
        </row>
        <row r="24">
          <cell r="F24">
            <v>2952</v>
          </cell>
        </row>
        <row r="25">
          <cell r="F25">
            <v>17440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10805.039999999999</v>
          </cell>
        </row>
        <row r="29">
          <cell r="F29">
            <v>9396.93</v>
          </cell>
        </row>
        <row r="35">
          <cell r="F35">
            <v>82071.08</v>
          </cell>
        </row>
        <row r="36">
          <cell r="F36">
            <v>94413.34</v>
          </cell>
        </row>
        <row r="37">
          <cell r="F37">
            <v>192811.05</v>
          </cell>
        </row>
        <row r="38">
          <cell r="F38">
            <v>1960.81</v>
          </cell>
        </row>
        <row r="39">
          <cell r="F39">
            <v>0</v>
          </cell>
        </row>
        <row r="40">
          <cell r="F40">
            <v>5685.04</v>
          </cell>
        </row>
        <row r="41">
          <cell r="F41">
            <v>144134.84</v>
          </cell>
        </row>
        <row r="42">
          <cell r="F42">
            <v>92666.8</v>
          </cell>
        </row>
        <row r="43">
          <cell r="F43">
            <v>17715.03</v>
          </cell>
        </row>
        <row r="44">
          <cell r="F44">
            <v>6270.4</v>
          </cell>
        </row>
        <row r="45">
          <cell r="F45">
            <v>75314.58</v>
          </cell>
        </row>
        <row r="46">
          <cell r="F46">
            <v>2134.9299999999998</v>
          </cell>
        </row>
        <row r="47">
          <cell r="F47">
            <v>3968.91</v>
          </cell>
        </row>
        <row r="48">
          <cell r="F48">
            <v>1102.8499999999999</v>
          </cell>
        </row>
      </sheetData>
      <sheetData sheetId="53">
        <row r="21">
          <cell r="F21">
            <v>916667</v>
          </cell>
        </row>
        <row r="23">
          <cell r="F23">
            <v>0</v>
          </cell>
        </row>
        <row r="24">
          <cell r="F24">
            <v>3555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9703.130000000001</v>
          </cell>
        </row>
        <row r="29">
          <cell r="F29">
            <v>10116.459999999999</v>
          </cell>
        </row>
        <row r="35">
          <cell r="F35">
            <v>81769.62</v>
          </cell>
        </row>
        <row r="36">
          <cell r="F36">
            <v>86244.99</v>
          </cell>
        </row>
        <row r="37">
          <cell r="F37">
            <v>193444.98</v>
          </cell>
        </row>
        <row r="38">
          <cell r="F38">
            <v>1927.38</v>
          </cell>
        </row>
        <row r="39">
          <cell r="F39">
            <v>1568.58</v>
          </cell>
        </row>
        <row r="40">
          <cell r="F40">
            <v>4151.76</v>
          </cell>
        </row>
        <row r="41">
          <cell r="F41">
            <v>126257.65</v>
          </cell>
        </row>
        <row r="42">
          <cell r="F42">
            <v>84847.64</v>
          </cell>
        </row>
        <row r="43">
          <cell r="F43">
            <v>21552.92</v>
          </cell>
        </row>
        <row r="44">
          <cell r="F44">
            <v>6906.49</v>
          </cell>
        </row>
        <row r="45">
          <cell r="F45">
            <v>9533.9</v>
          </cell>
        </row>
        <row r="46">
          <cell r="F46">
            <v>692.75</v>
          </cell>
        </row>
        <row r="47">
          <cell r="F47">
            <v>150</v>
          </cell>
        </row>
        <row r="48">
          <cell r="F48">
            <v>167.75</v>
          </cell>
        </row>
      </sheetData>
      <sheetData sheetId="54">
        <row r="21">
          <cell r="F21">
            <v>916667</v>
          </cell>
        </row>
        <row r="23">
          <cell r="F23">
            <v>0</v>
          </cell>
        </row>
        <row r="24">
          <cell r="F24">
            <v>5409</v>
          </cell>
        </row>
        <row r="25">
          <cell r="F25">
            <v>500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9280.94</v>
          </cell>
        </row>
        <row r="29">
          <cell r="F29">
            <v>15340.13</v>
          </cell>
        </row>
        <row r="35">
          <cell r="F35">
            <v>91791.7</v>
          </cell>
        </row>
        <row r="36">
          <cell r="F36">
            <v>86059.59</v>
          </cell>
        </row>
        <row r="37">
          <cell r="F37">
            <v>171792.04</v>
          </cell>
        </row>
        <row r="38">
          <cell r="F38">
            <v>1947.61</v>
          </cell>
        </row>
        <row r="39">
          <cell r="F39">
            <v>1855.21</v>
          </cell>
        </row>
        <row r="40">
          <cell r="F40">
            <v>6100.65</v>
          </cell>
        </row>
        <row r="41">
          <cell r="F41">
            <v>160916.75</v>
          </cell>
        </row>
        <row r="42">
          <cell r="F42">
            <v>80901.929999999993</v>
          </cell>
        </row>
        <row r="43">
          <cell r="F43">
            <v>18541.78</v>
          </cell>
        </row>
        <row r="44">
          <cell r="F44">
            <v>9252.74</v>
          </cell>
        </row>
        <row r="45">
          <cell r="F45">
            <v>7152.12</v>
          </cell>
        </row>
        <row r="46">
          <cell r="F46">
            <v>29.8</v>
          </cell>
        </row>
        <row r="47">
          <cell r="F47">
            <v>0</v>
          </cell>
        </row>
        <row r="48">
          <cell r="F48">
            <v>102.85</v>
          </cell>
        </row>
      </sheetData>
      <sheetData sheetId="5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7:I70"/>
  <sheetViews>
    <sheetView showGridLines="0" tabSelected="1" workbookViewId="0">
      <selection activeCell="B59" sqref="B59"/>
    </sheetView>
  </sheetViews>
  <sheetFormatPr defaultRowHeight="13.2" x14ac:dyDescent="0.25"/>
  <cols>
    <col min="2" max="2" width="67.44140625" bestFit="1" customWidth="1"/>
    <col min="3" max="3" width="18.33203125" bestFit="1" customWidth="1"/>
    <col min="4" max="5" width="18" bestFit="1" customWidth="1"/>
    <col min="6" max="6" width="18.33203125" bestFit="1" customWidth="1"/>
    <col min="7" max="7" width="23.109375" bestFit="1" customWidth="1"/>
  </cols>
  <sheetData>
    <row r="7" spans="2:8" ht="13.8" thickBot="1" x14ac:dyDescent="0.3">
      <c r="B7" s="1"/>
      <c r="C7" s="1"/>
      <c r="D7" s="1"/>
      <c r="E7" s="1"/>
      <c r="F7" s="1"/>
      <c r="G7" s="1"/>
    </row>
    <row r="8" spans="2:8" ht="13.8" thickTop="1" x14ac:dyDescent="0.25"/>
    <row r="9" spans="2:8" ht="16.8" x14ac:dyDescent="0.3">
      <c r="B9" s="44" t="s">
        <v>0</v>
      </c>
      <c r="C9" s="44"/>
      <c r="D9" s="44"/>
      <c r="E9" s="44"/>
      <c r="F9" s="44"/>
      <c r="G9" s="44"/>
      <c r="H9" s="44"/>
    </row>
    <row r="10" spans="2:8" x14ac:dyDescent="0.25">
      <c r="B10" s="45" t="s">
        <v>43</v>
      </c>
      <c r="C10" s="45"/>
      <c r="D10" s="45"/>
      <c r="E10" s="45"/>
      <c r="F10" s="45"/>
      <c r="G10" s="45"/>
      <c r="H10" s="45"/>
    </row>
    <row r="12" spans="2:8" ht="16.8" x14ac:dyDescent="0.3">
      <c r="B12" s="44" t="s">
        <v>1</v>
      </c>
      <c r="C12" s="44"/>
      <c r="D12" s="44"/>
      <c r="E12" s="44"/>
      <c r="F12" s="44"/>
      <c r="G12" s="44"/>
      <c r="H12" s="44"/>
    </row>
    <row r="13" spans="2:8" x14ac:dyDescent="0.25">
      <c r="B13" s="2"/>
      <c r="C13" s="2"/>
    </row>
    <row r="14" spans="2:8" s="6" customFormat="1" ht="15" x14ac:dyDescent="0.25">
      <c r="B14" s="3" t="s">
        <v>2</v>
      </c>
      <c r="C14" s="4">
        <v>45047</v>
      </c>
      <c r="D14" s="4">
        <v>45078</v>
      </c>
      <c r="E14" s="4">
        <v>45108</v>
      </c>
      <c r="F14" s="4">
        <v>45139</v>
      </c>
      <c r="G14" s="5" t="s">
        <v>3</v>
      </c>
    </row>
    <row r="15" spans="2:8" s="6" customFormat="1" ht="15" x14ac:dyDescent="0.25">
      <c r="B15" s="7"/>
      <c r="C15" s="7"/>
      <c r="D15" s="7"/>
      <c r="E15" s="7"/>
      <c r="F15" s="7"/>
      <c r="G15" s="7"/>
    </row>
    <row r="16" spans="2:8" s="6" customFormat="1" ht="15" x14ac:dyDescent="0.25">
      <c r="B16" s="8" t="s">
        <v>4</v>
      </c>
      <c r="C16" s="9">
        <f>'[1]1Q23'!G53</f>
        <v>1266895.9969999976</v>
      </c>
      <c r="D16" s="9">
        <f>C53</f>
        <v>1192160.4269999976</v>
      </c>
      <c r="E16" s="9">
        <f>D53</f>
        <v>1179169.7369999974</v>
      </c>
      <c r="F16" s="9">
        <f>E53</f>
        <v>1499994.9169999971</v>
      </c>
      <c r="G16" s="9">
        <f>SUM(C16:F16)</f>
        <v>5138221.0779999895</v>
      </c>
    </row>
    <row r="17" spans="2:8" s="6" customFormat="1" ht="15" x14ac:dyDescent="0.25">
      <c r="B17" s="10"/>
      <c r="C17" s="10"/>
      <c r="D17" s="10"/>
      <c r="E17" s="10"/>
      <c r="F17" s="10"/>
      <c r="G17" s="10"/>
    </row>
    <row r="18" spans="2:8" s="6" customFormat="1" ht="15" x14ac:dyDescent="0.25">
      <c r="B18" s="11" t="s">
        <v>5</v>
      </c>
      <c r="C18" s="12"/>
      <c r="D18" s="12"/>
      <c r="E18" s="12"/>
      <c r="F18" s="13"/>
      <c r="G18" s="12"/>
    </row>
    <row r="19" spans="2:8" s="6" customFormat="1" ht="15" x14ac:dyDescent="0.25">
      <c r="B19" s="14" t="s">
        <v>6</v>
      </c>
      <c r="C19" s="15">
        <f>[1]Maio2023!F21</f>
        <v>666667</v>
      </c>
      <c r="D19" s="15">
        <f>[1]Junho2023!F21</f>
        <v>666665</v>
      </c>
      <c r="E19" s="15">
        <f>[1]Julho2023!F21</f>
        <v>916667</v>
      </c>
      <c r="F19" s="15">
        <f>[1]Agosto2023!F21</f>
        <v>916667</v>
      </c>
      <c r="G19" s="16">
        <f>SUM(C19:F19)</f>
        <v>3166666</v>
      </c>
    </row>
    <row r="20" spans="2:8" s="6" customFormat="1" ht="15" x14ac:dyDescent="0.25">
      <c r="B20" s="14" t="s">
        <v>7</v>
      </c>
      <c r="C20" s="15">
        <f>[1]Maio2023!F22</f>
        <v>0</v>
      </c>
      <c r="D20" s="15">
        <f>[1]Junho2023!F22</f>
        <v>0</v>
      </c>
      <c r="E20" s="15">
        <f>[1]Julho2023!F22</f>
        <v>0</v>
      </c>
      <c r="F20" s="15">
        <f>[1]Agosto2023!F22</f>
        <v>0</v>
      </c>
      <c r="G20" s="16">
        <f t="shared" ref="G20:G27" si="0">SUM(C20:F20)</f>
        <v>0</v>
      </c>
    </row>
    <row r="21" spans="2:8" s="6" customFormat="1" ht="15" x14ac:dyDescent="0.25">
      <c r="B21" s="14" t="s">
        <v>8</v>
      </c>
      <c r="C21" s="15">
        <f>[1]Maio2023!F23</f>
        <v>0</v>
      </c>
      <c r="D21" s="15">
        <f>[1]Junho2023!F23</f>
        <v>0</v>
      </c>
      <c r="E21" s="15">
        <f>[1]Julho2023!F23</f>
        <v>0</v>
      </c>
      <c r="F21" s="15">
        <f>[1]Agosto2023!F23</f>
        <v>0</v>
      </c>
      <c r="G21" s="16">
        <f t="shared" si="0"/>
        <v>0</v>
      </c>
    </row>
    <row r="22" spans="2:8" s="6" customFormat="1" ht="15" x14ac:dyDescent="0.25">
      <c r="B22" s="14" t="s">
        <v>9</v>
      </c>
      <c r="C22" s="15">
        <f>[1]Maio2023!F24</f>
        <v>3468</v>
      </c>
      <c r="D22" s="15">
        <f>[1]Junho2023!F24</f>
        <v>2952</v>
      </c>
      <c r="E22" s="15">
        <f>[1]Julho2023!F24</f>
        <v>3555</v>
      </c>
      <c r="F22" s="15">
        <f>[1]Agosto2023!F24</f>
        <v>5409</v>
      </c>
      <c r="G22" s="16">
        <f t="shared" si="0"/>
        <v>15384</v>
      </c>
    </row>
    <row r="23" spans="2:8" s="6" customFormat="1" ht="15" x14ac:dyDescent="0.25">
      <c r="B23" s="14" t="s">
        <v>10</v>
      </c>
      <c r="C23" s="15">
        <f>[1]Maio2023!F25</f>
        <v>7013.28</v>
      </c>
      <c r="D23" s="15">
        <f>[1]Junho2023!F25</f>
        <v>17440</v>
      </c>
      <c r="E23" s="15">
        <f>[1]Julho2023!F25</f>
        <v>0</v>
      </c>
      <c r="F23" s="15">
        <f>[1]Agosto2023!F25</f>
        <v>500</v>
      </c>
      <c r="G23" s="16">
        <f t="shared" si="0"/>
        <v>24953.279999999999</v>
      </c>
    </row>
    <row r="24" spans="2:8" s="6" customFormat="1" ht="15" x14ac:dyDescent="0.25">
      <c r="B24" s="14" t="s">
        <v>11</v>
      </c>
      <c r="C24" s="15">
        <f>[1]Maio2023!F26</f>
        <v>0</v>
      </c>
      <c r="D24" s="15">
        <f>[1]Junho2023!F26</f>
        <v>0</v>
      </c>
      <c r="E24" s="15">
        <f>[1]Julho2023!F26</f>
        <v>0</v>
      </c>
      <c r="F24" s="15">
        <f>[1]Agosto2023!F26</f>
        <v>0</v>
      </c>
      <c r="G24" s="16">
        <f t="shared" si="0"/>
        <v>0</v>
      </c>
    </row>
    <row r="25" spans="2:8" s="6" customFormat="1" ht="15" x14ac:dyDescent="0.25">
      <c r="B25" s="14" t="s">
        <v>12</v>
      </c>
      <c r="C25" s="15">
        <f>[1]Maio2023!F27</f>
        <v>0</v>
      </c>
      <c r="D25" s="15">
        <f>[1]Junho2023!F27</f>
        <v>0</v>
      </c>
      <c r="E25" s="15">
        <f>[1]Julho2023!F27</f>
        <v>0</v>
      </c>
      <c r="F25" s="15">
        <f>[1]Agosto2023!F27</f>
        <v>0</v>
      </c>
      <c r="G25" s="16">
        <f t="shared" si="0"/>
        <v>0</v>
      </c>
    </row>
    <row r="26" spans="2:8" s="6" customFormat="1" ht="15" x14ac:dyDescent="0.25">
      <c r="B26" s="17" t="s">
        <v>13</v>
      </c>
      <c r="C26" s="15">
        <f>[1]Maio2023!F28</f>
        <v>4093.4700000000003</v>
      </c>
      <c r="D26" s="15">
        <f>[1]Junho2023!F28</f>
        <v>10805.039999999999</v>
      </c>
      <c r="E26" s="15">
        <f>[1]Julho2023!F28</f>
        <v>9703.130000000001</v>
      </c>
      <c r="F26" s="15">
        <f>[1]Agosto2023!F28</f>
        <v>9280.94</v>
      </c>
      <c r="G26" s="16">
        <f t="shared" si="0"/>
        <v>33882.58</v>
      </c>
    </row>
    <row r="27" spans="2:8" s="6" customFormat="1" ht="15" x14ac:dyDescent="0.25">
      <c r="B27" s="17" t="s">
        <v>14</v>
      </c>
      <c r="C27" s="15">
        <f>[1]Maio2023!F29</f>
        <v>10253.01</v>
      </c>
      <c r="D27" s="15">
        <f>[1]Junho2023!F29</f>
        <v>9396.93</v>
      </c>
      <c r="E27" s="15">
        <f>[1]Julho2023!F29</f>
        <v>10116.459999999999</v>
      </c>
      <c r="F27" s="15">
        <f>[1]Agosto2023!F29</f>
        <v>15340.13</v>
      </c>
      <c r="G27" s="16">
        <f t="shared" si="0"/>
        <v>45106.53</v>
      </c>
    </row>
    <row r="28" spans="2:8" s="6" customFormat="1" ht="15" x14ac:dyDescent="0.25">
      <c r="B28" s="18" t="s">
        <v>15</v>
      </c>
      <c r="C28" s="19">
        <f>SUM(C19:C27)</f>
        <v>691494.76</v>
      </c>
      <c r="D28" s="19">
        <f>SUM(D19:D27)</f>
        <v>707258.97000000009</v>
      </c>
      <c r="E28" s="19">
        <f>SUM(E19:E27)</f>
        <v>940041.59</v>
      </c>
      <c r="F28" s="19">
        <f>SUM(F19:F27)</f>
        <v>947197.07</v>
      </c>
      <c r="G28" s="19">
        <f>SUM(G19:G27)</f>
        <v>3285992.3899999997</v>
      </c>
      <c r="H28" s="20"/>
    </row>
    <row r="29" spans="2:8" s="6" customFormat="1" ht="15" x14ac:dyDescent="0.25">
      <c r="B29" s="21"/>
      <c r="C29" s="21"/>
      <c r="D29" s="21"/>
      <c r="E29" s="21"/>
      <c r="F29" s="21"/>
      <c r="G29" s="21"/>
    </row>
    <row r="30" spans="2:8" s="6" customFormat="1" ht="15" x14ac:dyDescent="0.25">
      <c r="B30" s="11" t="s">
        <v>16</v>
      </c>
      <c r="C30" s="12"/>
      <c r="D30" s="12"/>
      <c r="E30" s="12"/>
      <c r="F30" s="12"/>
      <c r="G30" s="12"/>
    </row>
    <row r="31" spans="2:8" s="6" customFormat="1" ht="15" x14ac:dyDescent="0.25">
      <c r="B31" s="22" t="s">
        <v>17</v>
      </c>
      <c r="C31" s="15">
        <f>[1]Maio2023!F35</f>
        <v>81416.08</v>
      </c>
      <c r="D31" s="15">
        <f>[1]Junho2023!F35</f>
        <v>82071.08</v>
      </c>
      <c r="E31" s="15">
        <f>[1]Julho2023!F35</f>
        <v>81769.62</v>
      </c>
      <c r="F31" s="15">
        <f>[1]Agosto2023!F35</f>
        <v>91791.7</v>
      </c>
      <c r="G31" s="23">
        <f>SUM(C31:F31)</f>
        <v>337048.48</v>
      </c>
    </row>
    <row r="32" spans="2:8" s="6" customFormat="1" ht="15" x14ac:dyDescent="0.25">
      <c r="B32" s="22" t="s">
        <v>18</v>
      </c>
      <c r="C32" s="15">
        <f>[1]Maio2023!F36</f>
        <v>96813.68</v>
      </c>
      <c r="D32" s="15">
        <f>[1]Junho2023!F36</f>
        <v>94413.34</v>
      </c>
      <c r="E32" s="15">
        <f>[1]Julho2023!F36</f>
        <v>86244.99</v>
      </c>
      <c r="F32" s="15">
        <f>[1]Agosto2023!F36</f>
        <v>86059.59</v>
      </c>
      <c r="G32" s="23">
        <f t="shared" ref="G32:G44" si="1">SUM(C32:F32)</f>
        <v>363531.6</v>
      </c>
    </row>
    <row r="33" spans="2:7" s="6" customFormat="1" ht="15" x14ac:dyDescent="0.25">
      <c r="B33" s="22" t="s">
        <v>19</v>
      </c>
      <c r="C33" s="15">
        <f>[1]Maio2023!F37</f>
        <v>169455.02</v>
      </c>
      <c r="D33" s="15">
        <f>[1]Junho2023!F37</f>
        <v>192811.05</v>
      </c>
      <c r="E33" s="15">
        <f>[1]Julho2023!F37</f>
        <v>193444.98</v>
      </c>
      <c r="F33" s="15">
        <f>[1]Agosto2023!F37</f>
        <v>171792.04</v>
      </c>
      <c r="G33" s="23">
        <f t="shared" si="1"/>
        <v>727503.09</v>
      </c>
    </row>
    <row r="34" spans="2:7" s="6" customFormat="1" ht="15" x14ac:dyDescent="0.25">
      <c r="B34" s="22" t="s">
        <v>20</v>
      </c>
      <c r="C34" s="15">
        <f>[1]Maio2023!F38</f>
        <v>1908.01</v>
      </c>
      <c r="D34" s="15">
        <f>[1]Junho2023!F38</f>
        <v>1960.81</v>
      </c>
      <c r="E34" s="15">
        <f>[1]Julho2023!F38</f>
        <v>1927.38</v>
      </c>
      <c r="F34" s="15">
        <f>[1]Agosto2023!F38</f>
        <v>1947.61</v>
      </c>
      <c r="G34" s="23">
        <f t="shared" si="1"/>
        <v>7743.8099999999995</v>
      </c>
    </row>
    <row r="35" spans="2:7" s="6" customFormat="1" ht="15" x14ac:dyDescent="0.25">
      <c r="B35" s="22" t="s">
        <v>21</v>
      </c>
      <c r="C35" s="15">
        <f>[1]Maio2023!F39</f>
        <v>0</v>
      </c>
      <c r="D35" s="15">
        <f>[1]Junho2023!F39</f>
        <v>0</v>
      </c>
      <c r="E35" s="15">
        <f>[1]Julho2023!F39</f>
        <v>1568.58</v>
      </c>
      <c r="F35" s="15">
        <f>[1]Agosto2023!F39</f>
        <v>1855.21</v>
      </c>
      <c r="G35" s="23">
        <f t="shared" si="1"/>
        <v>3423.79</v>
      </c>
    </row>
    <row r="36" spans="2:7" s="6" customFormat="1" ht="15" x14ac:dyDescent="0.25">
      <c r="B36" s="22" t="s">
        <v>22</v>
      </c>
      <c r="C36" s="15">
        <f>[1]Maio2023!F40</f>
        <v>4667.09</v>
      </c>
      <c r="D36" s="15">
        <f>[1]Junho2023!F40</f>
        <v>5685.04</v>
      </c>
      <c r="E36" s="15">
        <f>[1]Julho2023!F40</f>
        <v>4151.76</v>
      </c>
      <c r="F36" s="15">
        <f>[1]Agosto2023!F40</f>
        <v>6100.65</v>
      </c>
      <c r="G36" s="23">
        <f t="shared" si="1"/>
        <v>20604.54</v>
      </c>
    </row>
    <row r="37" spans="2:7" s="6" customFormat="1" ht="15" x14ac:dyDescent="0.25">
      <c r="B37" s="22" t="s">
        <v>23</v>
      </c>
      <c r="C37" s="15">
        <f>[1]Maio2023!F41</f>
        <v>169393.41</v>
      </c>
      <c r="D37" s="15">
        <f>[1]Junho2023!F41</f>
        <v>144134.84</v>
      </c>
      <c r="E37" s="15">
        <f>[1]Julho2023!F41</f>
        <v>126257.65</v>
      </c>
      <c r="F37" s="15">
        <f>[1]Agosto2023!F41</f>
        <v>160916.75</v>
      </c>
      <c r="G37" s="23">
        <f t="shared" si="1"/>
        <v>600702.65</v>
      </c>
    </row>
    <row r="38" spans="2:7" s="6" customFormat="1" ht="15" x14ac:dyDescent="0.25">
      <c r="B38" s="22" t="s">
        <v>24</v>
      </c>
      <c r="C38" s="15">
        <f>[1]Maio2023!F42</f>
        <v>92435.83</v>
      </c>
      <c r="D38" s="15">
        <f>[1]Junho2023!F42</f>
        <v>92666.8</v>
      </c>
      <c r="E38" s="15">
        <f>[1]Julho2023!F42</f>
        <v>84847.64</v>
      </c>
      <c r="F38" s="15">
        <f>[1]Agosto2023!F42</f>
        <v>80901.929999999993</v>
      </c>
      <c r="G38" s="23">
        <f t="shared" si="1"/>
        <v>350852.2</v>
      </c>
    </row>
    <row r="39" spans="2:7" s="6" customFormat="1" ht="15" x14ac:dyDescent="0.25">
      <c r="B39" s="22" t="s">
        <v>25</v>
      </c>
      <c r="C39" s="15">
        <f>[1]Maio2023!F43</f>
        <v>36424.519999999997</v>
      </c>
      <c r="D39" s="15">
        <f>[1]Junho2023!F43</f>
        <v>17715.03</v>
      </c>
      <c r="E39" s="15">
        <f>[1]Julho2023!F43</f>
        <v>21552.92</v>
      </c>
      <c r="F39" s="15">
        <f>[1]Agosto2023!F43</f>
        <v>18541.78</v>
      </c>
      <c r="G39" s="23">
        <f t="shared" si="1"/>
        <v>94234.25</v>
      </c>
    </row>
    <row r="40" spans="2:7" s="6" customFormat="1" ht="15" x14ac:dyDescent="0.25">
      <c r="B40" s="22" t="s">
        <v>26</v>
      </c>
      <c r="C40" s="15">
        <f>[1]Maio2023!F44</f>
        <v>5122.9799999999996</v>
      </c>
      <c r="D40" s="15">
        <f>[1]Junho2023!F44</f>
        <v>6270.4</v>
      </c>
      <c r="E40" s="15">
        <f>[1]Julho2023!F44</f>
        <v>6906.49</v>
      </c>
      <c r="F40" s="15">
        <f>[1]Agosto2023!F44</f>
        <v>9252.74</v>
      </c>
      <c r="G40" s="23">
        <f t="shared" si="1"/>
        <v>27552.61</v>
      </c>
    </row>
    <row r="41" spans="2:7" s="6" customFormat="1" ht="15" x14ac:dyDescent="0.25">
      <c r="B41" s="22" t="s">
        <v>27</v>
      </c>
      <c r="C41" s="15">
        <f>[1]Maio2023!F45</f>
        <v>96904.76</v>
      </c>
      <c r="D41" s="15">
        <f>[1]Junho2023!F45</f>
        <v>75314.58</v>
      </c>
      <c r="E41" s="15">
        <f>[1]Julho2023!F45</f>
        <v>9533.9</v>
      </c>
      <c r="F41" s="15">
        <f>[1]Agosto2023!F45</f>
        <v>7152.12</v>
      </c>
      <c r="G41" s="23">
        <f t="shared" si="1"/>
        <v>188905.36</v>
      </c>
    </row>
    <row r="42" spans="2:7" s="6" customFormat="1" ht="15" x14ac:dyDescent="0.25">
      <c r="B42" s="22" t="s">
        <v>28</v>
      </c>
      <c r="C42" s="15">
        <f>[1]Maio2023!F46</f>
        <v>392.28</v>
      </c>
      <c r="D42" s="15">
        <f>[1]Junho2023!F46</f>
        <v>2134.9299999999998</v>
      </c>
      <c r="E42" s="15">
        <f>[1]Julho2023!F46</f>
        <v>692.75</v>
      </c>
      <c r="F42" s="15">
        <f>[1]Agosto2023!F46</f>
        <v>29.8</v>
      </c>
      <c r="G42" s="23">
        <f t="shared" si="1"/>
        <v>3249.76</v>
      </c>
    </row>
    <row r="43" spans="2:7" s="6" customFormat="1" ht="15" x14ac:dyDescent="0.25">
      <c r="B43" s="22" t="s">
        <v>29</v>
      </c>
      <c r="C43" s="15">
        <f>[1]Maio2023!F47</f>
        <v>2625</v>
      </c>
      <c r="D43" s="15">
        <f>[1]Junho2023!F47</f>
        <v>3968.91</v>
      </c>
      <c r="E43" s="15">
        <f>[1]Julho2023!F47</f>
        <v>150</v>
      </c>
      <c r="F43" s="15">
        <f>[1]Agosto2023!F47</f>
        <v>0</v>
      </c>
      <c r="G43" s="23">
        <f t="shared" si="1"/>
        <v>6743.91</v>
      </c>
    </row>
    <row r="44" spans="2:7" s="6" customFormat="1" ht="15" x14ac:dyDescent="0.25">
      <c r="B44" s="22" t="s">
        <v>30</v>
      </c>
      <c r="C44" s="15">
        <f>[1]Maio2023!F48</f>
        <v>8671.67</v>
      </c>
      <c r="D44" s="15">
        <f>[1]Junho2023!F48</f>
        <v>1102.8499999999999</v>
      </c>
      <c r="E44" s="15">
        <f>[1]Julho2023!F48</f>
        <v>167.75</v>
      </c>
      <c r="F44" s="15">
        <f>[1]Agosto2023!F48</f>
        <v>102.85</v>
      </c>
      <c r="G44" s="23">
        <f t="shared" si="1"/>
        <v>10045.120000000001</v>
      </c>
    </row>
    <row r="45" spans="2:7" s="6" customFormat="1" ht="15" x14ac:dyDescent="0.25">
      <c r="B45" s="18" t="s">
        <v>31</v>
      </c>
      <c r="C45" s="19">
        <f>SUM(C31:C44)</f>
        <v>766230.33000000007</v>
      </c>
      <c r="D45" s="19">
        <f>SUM(D31:D44)</f>
        <v>720249.66</v>
      </c>
      <c r="E45" s="19">
        <f>SUM(E31:E44)</f>
        <v>619216.41</v>
      </c>
      <c r="F45" s="19">
        <f>SUM(F31:F44)</f>
        <v>636444.77</v>
      </c>
      <c r="G45" s="19">
        <f>SUM(G31:G44)</f>
        <v>2742141.17</v>
      </c>
    </row>
    <row r="46" spans="2:7" s="6" customFormat="1" ht="15" x14ac:dyDescent="0.25">
      <c r="B46" s="21"/>
      <c r="C46" s="24"/>
      <c r="D46" s="24"/>
      <c r="E46" s="24"/>
      <c r="F46" s="24"/>
      <c r="G46" s="24"/>
    </row>
    <row r="47" spans="2:7" s="6" customFormat="1" ht="15" x14ac:dyDescent="0.25">
      <c r="B47" s="25" t="s">
        <v>32</v>
      </c>
      <c r="C47" s="26">
        <v>0</v>
      </c>
      <c r="D47" s="26">
        <v>0</v>
      </c>
      <c r="E47" s="26">
        <v>0</v>
      </c>
      <c r="F47" s="26">
        <v>0</v>
      </c>
      <c r="G47" s="26">
        <f>SUM(C47:F47)</f>
        <v>0</v>
      </c>
    </row>
    <row r="48" spans="2:7" s="6" customFormat="1" ht="15" x14ac:dyDescent="0.25">
      <c r="B48" s="21"/>
      <c r="C48" s="24"/>
      <c r="D48" s="24"/>
      <c r="E48" s="24"/>
      <c r="F48" s="24"/>
      <c r="G48" s="24"/>
    </row>
    <row r="49" spans="2:9" s="6" customFormat="1" ht="15" x14ac:dyDescent="0.25">
      <c r="B49" s="25" t="s">
        <v>33</v>
      </c>
      <c r="C49" s="26">
        <v>0</v>
      </c>
      <c r="D49" s="26">
        <v>0</v>
      </c>
      <c r="E49" s="26">
        <v>0</v>
      </c>
      <c r="F49" s="26">
        <v>0</v>
      </c>
      <c r="G49" s="26">
        <f>SUM(C49:F49)</f>
        <v>0</v>
      </c>
    </row>
    <row r="50" spans="2:9" s="6" customFormat="1" ht="15" x14ac:dyDescent="0.25">
      <c r="B50" s="21"/>
      <c r="C50" s="24"/>
      <c r="D50" s="24"/>
      <c r="E50" s="24"/>
      <c r="F50" s="24"/>
      <c r="G50" s="24"/>
    </row>
    <row r="51" spans="2:9" s="6" customFormat="1" ht="15" x14ac:dyDescent="0.25">
      <c r="B51" s="25" t="s">
        <v>34</v>
      </c>
      <c r="C51" s="27">
        <f>C28-C45</f>
        <v>-74735.570000000065</v>
      </c>
      <c r="D51" s="27">
        <f>D28-D45</f>
        <v>-12990.689999999944</v>
      </c>
      <c r="E51" s="27">
        <f>E28-E45</f>
        <v>320825.17999999993</v>
      </c>
      <c r="F51" s="27">
        <f>F28-F45</f>
        <v>310752.29999999993</v>
      </c>
      <c r="G51" s="27">
        <f>G28-G45</f>
        <v>543851.21999999974</v>
      </c>
    </row>
    <row r="52" spans="2:9" s="6" customFormat="1" ht="15" x14ac:dyDescent="0.25">
      <c r="B52" s="21"/>
      <c r="C52" s="24"/>
      <c r="D52" s="24"/>
      <c r="E52" s="24"/>
      <c r="F52" s="24"/>
      <c r="G52" s="24"/>
      <c r="H52" s="28"/>
    </row>
    <row r="53" spans="2:9" ht="13.8" x14ac:dyDescent="0.25">
      <c r="B53" s="29" t="s">
        <v>35</v>
      </c>
      <c r="C53" s="27">
        <f>C16+C28-C45+C49+C47</f>
        <v>1192160.4269999976</v>
      </c>
      <c r="D53" s="27">
        <f>D16+D28-D45+D49</f>
        <v>1179169.7369999974</v>
      </c>
      <c r="E53" s="27">
        <f>E16+E28-E45+E49</f>
        <v>1499994.9169999971</v>
      </c>
      <c r="F53" s="27">
        <f>F16+F28-F45+F49</f>
        <v>1810747.2169999969</v>
      </c>
      <c r="G53" s="27">
        <f>G16+G28-G45+G49+G47</f>
        <v>5682072.2979999892</v>
      </c>
      <c r="H53" s="30"/>
    </row>
    <row r="54" spans="2:9" x14ac:dyDescent="0.25">
      <c r="F54" s="31"/>
      <c r="H54" s="30"/>
    </row>
    <row r="55" spans="2:9" x14ac:dyDescent="0.25">
      <c r="B55" s="32"/>
      <c r="F55" s="31"/>
      <c r="H55" s="30"/>
    </row>
    <row r="56" spans="2:9" x14ac:dyDescent="0.25">
      <c r="F56" s="31"/>
      <c r="H56" s="30"/>
    </row>
    <row r="57" spans="2:9" x14ac:dyDescent="0.25">
      <c r="B57" s="33">
        <v>45189</v>
      </c>
      <c r="C57" s="34"/>
      <c r="E57" s="31"/>
      <c r="F57" s="35"/>
      <c r="G57" s="35"/>
      <c r="H57" s="35"/>
    </row>
    <row r="58" spans="2:9" x14ac:dyDescent="0.25">
      <c r="E58" s="35"/>
      <c r="G58" s="35"/>
      <c r="H58" s="35"/>
      <c r="I58" s="36"/>
    </row>
    <row r="59" spans="2:9" s="35" customFormat="1" x14ac:dyDescent="0.25">
      <c r="B59"/>
      <c r="C59"/>
      <c r="D59"/>
      <c r="E59"/>
    </row>
    <row r="60" spans="2:9" s="35" customFormat="1" ht="11.4" x14ac:dyDescent="0.2">
      <c r="B60" s="30"/>
      <c r="C60" s="30"/>
    </row>
    <row r="61" spans="2:9" s="35" customFormat="1" ht="11.4" x14ac:dyDescent="0.2">
      <c r="B61" s="30"/>
      <c r="C61" s="30"/>
    </row>
    <row r="62" spans="2:9" s="35" customFormat="1" ht="11.4" x14ac:dyDescent="0.2">
      <c r="B62" s="48" t="s">
        <v>44</v>
      </c>
      <c r="C62" s="30"/>
      <c r="F62" s="46"/>
      <c r="G62" s="46"/>
      <c r="I62" s="30"/>
    </row>
    <row r="63" spans="2:9" s="35" customFormat="1" ht="12" x14ac:dyDescent="0.25">
      <c r="B63" s="37" t="s">
        <v>36</v>
      </c>
      <c r="C63" s="30"/>
      <c r="F63" s="47" t="s">
        <v>37</v>
      </c>
      <c r="G63" s="47"/>
      <c r="I63" s="36"/>
    </row>
    <row r="64" spans="2:9" s="35" customFormat="1" ht="12" x14ac:dyDescent="0.25">
      <c r="B64" s="38" t="s">
        <v>38</v>
      </c>
      <c r="C64" s="39"/>
      <c r="D64" s="40"/>
      <c r="F64" s="43" t="s">
        <v>39</v>
      </c>
      <c r="G64" s="43"/>
      <c r="I64" s="36"/>
    </row>
    <row r="65" spans="2:9" s="35" customFormat="1" ht="12" x14ac:dyDescent="0.25">
      <c r="B65" s="36"/>
      <c r="C65" s="41"/>
      <c r="D65" s="41"/>
      <c r="I65" s="36"/>
    </row>
    <row r="66" spans="2:9" s="35" customFormat="1" ht="12" x14ac:dyDescent="0.25">
      <c r="B66" s="36"/>
      <c r="C66" s="41"/>
      <c r="D66" s="41"/>
    </row>
    <row r="67" spans="2:9" s="35" customFormat="1" ht="12" x14ac:dyDescent="0.25">
      <c r="C67" s="42" t="s">
        <v>40</v>
      </c>
      <c r="D67" s="42"/>
      <c r="E67" s="42"/>
      <c r="F67" s="41"/>
      <c r="G67" s="36"/>
    </row>
    <row r="68" spans="2:9" s="35" customFormat="1" ht="12" x14ac:dyDescent="0.25">
      <c r="C68" s="43" t="s">
        <v>41</v>
      </c>
      <c r="D68" s="43"/>
      <c r="E68" s="43"/>
      <c r="F68" s="41"/>
      <c r="G68" s="41"/>
    </row>
    <row r="69" spans="2:9" s="35" customFormat="1" ht="12" x14ac:dyDescent="0.25">
      <c r="C69" s="43" t="s">
        <v>42</v>
      </c>
      <c r="D69" s="43"/>
      <c r="E69" s="43"/>
      <c r="F69" s="41"/>
      <c r="G69" s="41"/>
    </row>
    <row r="70" spans="2:9" x14ac:dyDescent="0.25">
      <c r="B70" s="32"/>
      <c r="C70" s="35"/>
      <c r="D70" s="41"/>
      <c r="E70" s="41"/>
      <c r="G70" s="35"/>
    </row>
  </sheetData>
  <mergeCells count="9">
    <mergeCell ref="C67:E67"/>
    <mergeCell ref="C68:E68"/>
    <mergeCell ref="C69:E69"/>
    <mergeCell ref="B9:H9"/>
    <mergeCell ref="B10:H10"/>
    <mergeCell ref="B12:H12"/>
    <mergeCell ref="F62:G62"/>
    <mergeCell ref="F63:G63"/>
    <mergeCell ref="F64:G64"/>
  </mergeCells>
  <printOptions horizontalCentered="1" verticalCentered="1"/>
  <pageMargins left="0.31496062992125984" right="0.31496062992125984" top="0.39370078740157483" bottom="0.39370078740157483" header="0.11811023622047245" footer="0.11811023622047245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2Q23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mcruz</dc:creator>
  <cp:lastModifiedBy>Ricardo</cp:lastModifiedBy>
  <cp:lastPrinted>2023-09-20T13:19:37Z</cp:lastPrinted>
  <dcterms:created xsi:type="dcterms:W3CDTF">2023-09-20T12:46:25Z</dcterms:created>
  <dcterms:modified xsi:type="dcterms:W3CDTF">2023-09-20T13:21:11Z</dcterms:modified>
</cp:coreProperties>
</file>