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2Q22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49" i="1"/>
  <c r="G47"/>
  <c r="G44"/>
  <c r="F44"/>
  <c r="E44"/>
  <c r="D44"/>
  <c r="C44"/>
  <c r="G43"/>
  <c r="F43"/>
  <c r="E43"/>
  <c r="D43"/>
  <c r="C43"/>
  <c r="G42"/>
  <c r="F42"/>
  <c r="E42"/>
  <c r="D42"/>
  <c r="C42"/>
  <c r="G41"/>
  <c r="F41"/>
  <c r="E41"/>
  <c r="D41"/>
  <c r="C41"/>
  <c r="F40"/>
  <c r="E40"/>
  <c r="G40" s="1"/>
  <c r="D40"/>
  <c r="C40"/>
  <c r="F39"/>
  <c r="G39" s="1"/>
  <c r="E39"/>
  <c r="D39"/>
  <c r="C39"/>
  <c r="F38"/>
  <c r="G38" s="1"/>
  <c r="E38"/>
  <c r="D38"/>
  <c r="C38"/>
  <c r="F37"/>
  <c r="G37" s="1"/>
  <c r="E37"/>
  <c r="D37"/>
  <c r="C37"/>
  <c r="G36"/>
  <c r="F36"/>
  <c r="E36"/>
  <c r="D36"/>
  <c r="C36"/>
  <c r="F35"/>
  <c r="E35"/>
  <c r="D35"/>
  <c r="C35"/>
  <c r="G35" s="1"/>
  <c r="F34"/>
  <c r="E34"/>
  <c r="D34"/>
  <c r="C34"/>
  <c r="G34" s="1"/>
  <c r="G33"/>
  <c r="F33"/>
  <c r="F45" s="1"/>
  <c r="E33"/>
  <c r="E45" s="1"/>
  <c r="D33"/>
  <c r="C33"/>
  <c r="C45" s="1"/>
  <c r="G32"/>
  <c r="F32"/>
  <c r="E32"/>
  <c r="D32"/>
  <c r="D45" s="1"/>
  <c r="C32"/>
  <c r="G31"/>
  <c r="F31"/>
  <c r="E31"/>
  <c r="D31"/>
  <c r="C31"/>
  <c r="F27"/>
  <c r="E27"/>
  <c r="D27"/>
  <c r="C27"/>
  <c r="G27" s="1"/>
  <c r="G26"/>
  <c r="F26"/>
  <c r="E26"/>
  <c r="D26"/>
  <c r="C26"/>
  <c r="F25"/>
  <c r="E25"/>
  <c r="D25"/>
  <c r="G25" s="1"/>
  <c r="C25"/>
  <c r="G24"/>
  <c r="F24"/>
  <c r="G23"/>
  <c r="E23"/>
  <c r="D23"/>
  <c r="C23"/>
  <c r="G22"/>
  <c r="F22"/>
  <c r="E22"/>
  <c r="E28" s="1"/>
  <c r="D22"/>
  <c r="C22"/>
  <c r="F21"/>
  <c r="F28" s="1"/>
  <c r="D21"/>
  <c r="D28" s="1"/>
  <c r="D51" s="1"/>
  <c r="C21"/>
  <c r="F20"/>
  <c r="G20" s="1"/>
  <c r="F19"/>
  <c r="E19"/>
  <c r="D19"/>
  <c r="C19"/>
  <c r="G19" s="1"/>
  <c r="C16"/>
  <c r="G28" l="1"/>
  <c r="G51" s="1"/>
  <c r="E51"/>
  <c r="G45"/>
  <c r="F51"/>
  <c r="G21"/>
  <c r="C28"/>
  <c r="C53" l="1"/>
  <c r="D16" s="1"/>
  <c r="C51"/>
  <c r="G16" l="1"/>
  <c r="G53" s="1"/>
  <c r="D53"/>
  <c r="E16" s="1"/>
  <c r="E53" s="1"/>
  <c r="F16" s="1"/>
  <c r="F53" s="1"/>
</calcChain>
</file>

<file path=xl/sharedStrings.xml><?xml version="1.0" encoding="utf-8"?>
<sst xmlns="http://schemas.openxmlformats.org/spreadsheetml/2006/main" count="45" uniqueCount="45">
  <si>
    <t>ASSOCIAÇÃO MUSEU DE ARTE SACRA DE SÃO PAULO - SAMAS</t>
  </si>
  <si>
    <t>CONTRATO DE GESTÃO Nº  02/2018 RELATORIO RECEITA/DESPESAS - 2º QUADRIMESTRE 2022</t>
  </si>
  <si>
    <t>RELATÓRIO GERENCIAL DO 2º QUADRIMESTRE DE  2022</t>
  </si>
  <si>
    <t>Descrição</t>
  </si>
  <si>
    <t>total do quadrimestre</t>
  </si>
  <si>
    <t>SALDO INICIAL</t>
  </si>
  <si>
    <t>RECEITAS REALIZADAS</t>
  </si>
  <si>
    <t>Créditos de Órgão Público</t>
  </si>
  <si>
    <t>Contribuição Institucional</t>
  </si>
  <si>
    <t>Cessão Onerosa</t>
  </si>
  <si>
    <t>Bilheteria</t>
  </si>
  <si>
    <t>Créditos Doações Diversas</t>
  </si>
  <si>
    <t>Taxas de Inscrição Cursos</t>
  </si>
  <si>
    <t>Patrocinio, Leis de Incentivo, Convenios e Termos de Parceria</t>
  </si>
  <si>
    <t xml:space="preserve">Outros Créditos </t>
  </si>
  <si>
    <t>Créditos Rendim. Aplic. Financeiras</t>
  </si>
  <si>
    <t>TOTAL DAS RECEITAS</t>
  </si>
  <si>
    <t>DESPESAS REALIZADAS</t>
  </si>
  <si>
    <t>Salarios e Encargos - Area Fim - Diretoria</t>
  </si>
  <si>
    <t>Salarios e Encargos - Area Meio - Demais</t>
  </si>
  <si>
    <t>Salarios e Encargos - Area Fim - Demais</t>
  </si>
  <si>
    <t>Salarios e Encargos - Area Meio - Estagiarios</t>
  </si>
  <si>
    <t>Salarios e Encargos -  Area Fim - Estagiarios</t>
  </si>
  <si>
    <t>Salarios e Encargos -  Area Fim - Aprendizes</t>
  </si>
  <si>
    <t>Prestadores de Serviços</t>
  </si>
  <si>
    <t>Custos Administrativos</t>
  </si>
  <si>
    <t>Programa de Edificações: Conservação Manut. e Segurança</t>
  </si>
  <si>
    <t>Programa de Acervo: Conservação, Documentação e Pesquisa</t>
  </si>
  <si>
    <t>Programa de exposições e programação Cultural</t>
  </si>
  <si>
    <t>Programa de serviço educativo e projetos especiais</t>
  </si>
  <si>
    <t>Programa de Ações de Apoio ao SISEM  -  SP</t>
  </si>
  <si>
    <t>Programa de Comunicação</t>
  </si>
  <si>
    <t>TOTAL DAS DESPESAS</t>
  </si>
  <si>
    <t>TRANSFERÊNCIA SALDO PRONAC</t>
  </si>
  <si>
    <t>ADIANTAMENTOS</t>
  </si>
  <si>
    <t>SALDO MENSAL</t>
  </si>
  <si>
    <t>SALDO ACUMULADO</t>
  </si>
  <si>
    <t>___________________________________</t>
  </si>
  <si>
    <t>Luiz Henrique Marcon Neves</t>
  </si>
  <si>
    <t>José Carlos Reis Marçal de Barros</t>
  </si>
  <si>
    <t>Diretor de Planejamento e Gestão</t>
  </si>
  <si>
    <t>Diretor Executivo</t>
  </si>
  <si>
    <t>Rogério Gerlah Paganatto</t>
  </si>
  <si>
    <t>CPF 129306908-60</t>
  </si>
  <si>
    <t>CRC 1SP131987/O-3</t>
  </si>
</sst>
</file>

<file path=xl/styles.xml><?xml version="1.0" encoding="utf-8"?>
<styleSheet xmlns="http://schemas.openxmlformats.org/spreadsheetml/2006/main">
  <numFmts count="5">
    <numFmt numFmtId="164" formatCode="_-* #,##0.00_-;\-* #,##0.00_-;_-* \-??_-;_-@_-"/>
    <numFmt numFmtId="165" formatCode="_(* #,##0.00_);_(* \(#,##0.00\);_(* \-??_);_(@_)"/>
    <numFmt numFmtId="166" formatCode="#,##0.00_ ;\-#,##0.00\ "/>
    <numFmt numFmtId="167" formatCode="_(&quot;R$ &quot;* #,##0.00_);_(&quot;R$ &quot;* \(#,##0.00\);_(&quot;R$ &quot;* \-??_);_(@_)"/>
    <numFmt numFmtId="168" formatCode="&quot;São Paulo, &quot;dd&quot; de &quot;mmmm&quot; de &quot;yyyy\.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color rgb="FF222222"/>
      <name val="Calibri"/>
      <family val="2"/>
      <scheme val="minor"/>
    </font>
    <font>
      <sz val="9"/>
      <color rgb="FF222222"/>
      <name val="Calibri"/>
      <family val="2"/>
      <scheme val="minor"/>
    </font>
    <font>
      <b/>
      <sz val="18"/>
      <color indexed="56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ill="0" applyBorder="0" applyAlignment="0" applyProtection="0"/>
    <xf numFmtId="0" fontId="2" fillId="0" borderId="0"/>
    <xf numFmtId="0" fontId="1" fillId="0" borderId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4" fillId="0" borderId="0" xfId="0" applyFont="1"/>
    <xf numFmtId="0" fontId="5" fillId="0" borderId="2" xfId="0" applyFont="1" applyBorder="1" applyAlignment="1">
      <alignment horizontal="center"/>
    </xf>
    <xf numFmtId="17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/>
    <xf numFmtId="165" fontId="4" fillId="0" borderId="6" xfId="1" applyNumberFormat="1" applyFont="1" applyFill="1" applyBorder="1" applyAlignment="1" applyProtection="1">
      <alignment horizontal="right"/>
    </xf>
    <xf numFmtId="0" fontId="5" fillId="0" borderId="0" xfId="0" applyFont="1" applyBorder="1" applyAlignment="1">
      <alignment horizontal="center"/>
    </xf>
    <xf numFmtId="0" fontId="5" fillId="2" borderId="6" xfId="0" applyFont="1" applyFill="1" applyBorder="1" applyAlignment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166" fontId="0" fillId="0" borderId="8" xfId="0" applyNumberFormat="1" applyFont="1" applyBorder="1"/>
    <xf numFmtId="166" fontId="0" fillId="0" borderId="6" xfId="0" applyNumberFormat="1" applyFont="1" applyBorder="1"/>
    <xf numFmtId="165" fontId="2" fillId="0" borderId="6" xfId="1" applyNumberFormat="1" applyFill="1" applyBorder="1" applyAlignment="1" applyProtection="1">
      <alignment horizontal="right"/>
    </xf>
    <xf numFmtId="0" fontId="5" fillId="0" borderId="5" xfId="0" applyFont="1" applyBorder="1" applyAlignment="1">
      <alignment horizontal="left"/>
    </xf>
    <xf numFmtId="0" fontId="5" fillId="2" borderId="2" xfId="0" applyFont="1" applyFill="1" applyBorder="1"/>
    <xf numFmtId="165" fontId="4" fillId="3" borderId="9" xfId="1" applyNumberFormat="1" applyFont="1" applyFill="1" applyBorder="1" applyAlignment="1" applyProtection="1">
      <alignment horizontal="right"/>
    </xf>
    <xf numFmtId="167" fontId="6" fillId="0" borderId="0" xfId="0" applyNumberFormat="1" applyFont="1"/>
    <xf numFmtId="0" fontId="7" fillId="0" borderId="0" xfId="0" applyFont="1"/>
    <xf numFmtId="164" fontId="5" fillId="0" borderId="6" xfId="1" applyFont="1" applyBorder="1" applyAlignment="1"/>
    <xf numFmtId="165" fontId="2" fillId="0" borderId="9" xfId="1" applyNumberFormat="1" applyFill="1" applyBorder="1" applyAlignment="1" applyProtection="1">
      <alignment horizontal="right"/>
    </xf>
    <xf numFmtId="165" fontId="2" fillId="0" borderId="10" xfId="1" applyNumberFormat="1" applyFill="1" applyBorder="1" applyAlignment="1" applyProtection="1">
      <alignment horizontal="right"/>
    </xf>
    <xf numFmtId="165" fontId="2" fillId="0" borderId="11" xfId="1" applyNumberFormat="1" applyFill="1" applyBorder="1" applyAlignment="1" applyProtection="1">
      <alignment horizontal="right"/>
    </xf>
    <xf numFmtId="0" fontId="0" fillId="0" borderId="0" xfId="0" applyFont="1"/>
    <xf numFmtId="0" fontId="5" fillId="2" borderId="5" xfId="0" applyFont="1" applyFill="1" applyBorder="1"/>
    <xf numFmtId="166" fontId="4" fillId="3" borderId="6" xfId="0" applyNumberFormat="1" applyFont="1" applyFill="1" applyBorder="1"/>
    <xf numFmtId="165" fontId="4" fillId="3" borderId="6" xfId="1" applyNumberFormat="1" applyFont="1" applyFill="1" applyBorder="1" applyAlignment="1" applyProtection="1">
      <alignment horizontal="right"/>
    </xf>
    <xf numFmtId="0" fontId="6" fillId="0" borderId="0" xfId="0" applyFont="1" applyBorder="1"/>
    <xf numFmtId="0" fontId="5" fillId="2" borderId="6" xfId="0" applyFont="1" applyFill="1" applyBorder="1"/>
    <xf numFmtId="0" fontId="8" fillId="0" borderId="0" xfId="0" applyFont="1" applyBorder="1"/>
    <xf numFmtId="167" fontId="0" fillId="0" borderId="0" xfId="0" applyNumberFormat="1"/>
    <xf numFmtId="0" fontId="4" fillId="0" borderId="0" xfId="0" applyFont="1" applyFill="1" applyBorder="1" applyAlignment="1">
      <alignment horizontal="left"/>
    </xf>
    <xf numFmtId="168" fontId="0" fillId="0" borderId="2" xfId="0" applyNumberFormat="1" applyBorder="1" applyAlignment="1">
      <alignment horizontal="left"/>
    </xf>
    <xf numFmtId="168" fontId="0" fillId="0" borderId="0" xfId="0" applyNumberFormat="1" applyBorder="1" applyAlignment="1">
      <alignment horizontal="left"/>
    </xf>
    <xf numFmtId="0" fontId="8" fillId="0" borderId="0" xfId="0" applyFont="1"/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/>
    <xf numFmtId="0" fontId="9" fillId="0" borderId="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5">
    <cellStyle name="Normal" xfId="0" builtinId="0"/>
    <cellStyle name="Normal 2" xfId="2"/>
    <cellStyle name="Normal 3" xfId="3"/>
    <cellStyle name="Separador de milhares" xfId="1" builtinId="3"/>
    <cellStyle name="Título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38100</xdr:rowOff>
    </xdr:from>
    <xdr:to>
      <xdr:col>1</xdr:col>
      <xdr:colOff>2552700</xdr:colOff>
      <xdr:row>6</xdr:row>
      <xdr:rowOff>104775</xdr:rowOff>
    </xdr:to>
    <xdr:pic>
      <xdr:nvPicPr>
        <xdr:cNvPr id="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38100"/>
          <a:ext cx="23050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AR%20SAMAS%20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dos 2017"/>
      <sheetName val="Janeiro"/>
      <sheetName val="Fevereiro"/>
      <sheetName val="Março"/>
      <sheetName val="Abril"/>
      <sheetName val="1Q"/>
      <sheetName val="Maio"/>
      <sheetName val="Junho"/>
      <sheetName val="Julho"/>
      <sheetName val="Agosto"/>
      <sheetName val="2Q"/>
      <sheetName val="Setembro"/>
      <sheetName val="Outubro"/>
      <sheetName val="Novembro"/>
      <sheetName val="Dezembro18"/>
      <sheetName val="3Q"/>
      <sheetName val="Janeiro19"/>
      <sheetName val="Fevereiro19"/>
      <sheetName val="Março19"/>
      <sheetName val="Abril19"/>
      <sheetName val="1Q 19"/>
      <sheetName val="Maio19"/>
      <sheetName val="Junho19"/>
      <sheetName val="Julho19"/>
      <sheetName val="Agosto19"/>
      <sheetName val="2Q 19"/>
      <sheetName val="Setembro19"/>
      <sheetName val="Outubro19"/>
      <sheetName val="Outubro19 Retificado"/>
      <sheetName val="Novembro19"/>
      <sheetName val="Dezembro19"/>
      <sheetName val="3Q 19 "/>
      <sheetName val="Janeiro20"/>
      <sheetName val="Fevereiro20"/>
      <sheetName val="Março20"/>
      <sheetName val="Abril20"/>
      <sheetName val="1Q20"/>
      <sheetName val="Maio20"/>
      <sheetName val="Junho20"/>
      <sheetName val="Julho20"/>
      <sheetName val="Agosto20"/>
      <sheetName val="2Q20"/>
      <sheetName val="Setembro20"/>
      <sheetName val="Outubro20"/>
      <sheetName val="Novembro20"/>
      <sheetName val="Dezembro21"/>
      <sheetName val="Janeiro22"/>
      <sheetName val="Fevereiro22"/>
      <sheetName val="Março22"/>
      <sheetName val="Abril22"/>
      <sheetName val="1Q22"/>
      <sheetName val="Maio22"/>
      <sheetName val="Junho22"/>
      <sheetName val="Julho22"/>
      <sheetName val="Agosto22"/>
      <sheetName val="2Q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3">
          <cell r="F23">
            <v>0</v>
          </cell>
        </row>
        <row r="25">
          <cell r="F25">
            <v>0</v>
          </cell>
        </row>
        <row r="27">
          <cell r="F27">
            <v>0</v>
          </cell>
        </row>
      </sheetData>
      <sheetData sheetId="47">
        <row r="25">
          <cell r="F25">
            <v>0</v>
          </cell>
        </row>
        <row r="27">
          <cell r="F27">
            <v>0</v>
          </cell>
        </row>
      </sheetData>
      <sheetData sheetId="48">
        <row r="25">
          <cell r="F25">
            <v>0</v>
          </cell>
        </row>
        <row r="27">
          <cell r="F27">
            <v>0</v>
          </cell>
        </row>
      </sheetData>
      <sheetData sheetId="49"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</sheetData>
      <sheetData sheetId="50"/>
      <sheetData sheetId="51">
        <row r="21">
          <cell r="F21">
            <v>654000</v>
          </cell>
        </row>
        <row r="24">
          <cell r="F24">
            <v>2010</v>
          </cell>
        </row>
        <row r="28">
          <cell r="F28">
            <v>3992.4100000000003</v>
          </cell>
        </row>
        <row r="29">
          <cell r="F29">
            <v>21839.65</v>
          </cell>
        </row>
        <row r="35">
          <cell r="F35">
            <v>70024.25</v>
          </cell>
        </row>
        <row r="36">
          <cell r="F36">
            <v>90444.11</v>
          </cell>
        </row>
        <row r="37">
          <cell r="F37">
            <v>146089.60999999999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1981.09</v>
          </cell>
        </row>
        <row r="41">
          <cell r="F41">
            <v>113484.13</v>
          </cell>
        </row>
        <row r="42">
          <cell r="F42">
            <v>112282.55</v>
          </cell>
        </row>
        <row r="43">
          <cell r="F43">
            <v>294617.46000000002</v>
          </cell>
        </row>
        <row r="44">
          <cell r="F44">
            <v>4021.6</v>
          </cell>
        </row>
        <row r="45">
          <cell r="F45">
            <v>30000</v>
          </cell>
        </row>
        <row r="46">
          <cell r="F46">
            <v>29.93</v>
          </cell>
        </row>
        <row r="47">
          <cell r="F47">
            <v>0</v>
          </cell>
        </row>
        <row r="48">
          <cell r="F48">
            <v>4092.89</v>
          </cell>
        </row>
        <row r="55">
          <cell r="E55">
            <v>2488641.7169999983</v>
          </cell>
        </row>
      </sheetData>
      <sheetData sheetId="52">
        <row r="21">
          <cell r="F21">
            <v>654000</v>
          </cell>
        </row>
        <row r="23">
          <cell r="F23">
            <v>400</v>
          </cell>
        </row>
        <row r="24">
          <cell r="F24">
            <v>3273</v>
          </cell>
        </row>
        <row r="28">
          <cell r="F28">
            <v>3614.26</v>
          </cell>
        </row>
        <row r="29">
          <cell r="F29">
            <v>20091.86</v>
          </cell>
        </row>
        <row r="35">
          <cell r="F35">
            <v>70902.02</v>
          </cell>
        </row>
        <row r="36">
          <cell r="F36">
            <v>72598.460000000006</v>
          </cell>
        </row>
        <row r="37">
          <cell r="F37">
            <v>157680.06</v>
          </cell>
        </row>
        <row r="38">
          <cell r="F38">
            <v>0</v>
          </cell>
        </row>
        <row r="39">
          <cell r="F39">
            <v>1628.43</v>
          </cell>
        </row>
        <row r="40">
          <cell r="F40">
            <v>2225.67</v>
          </cell>
        </row>
        <row r="41">
          <cell r="F41">
            <v>126493.78</v>
          </cell>
        </row>
        <row r="42">
          <cell r="F42">
            <v>97053.95</v>
          </cell>
        </row>
        <row r="43">
          <cell r="F43">
            <v>205609.12</v>
          </cell>
        </row>
        <row r="44">
          <cell r="F44">
            <v>450</v>
          </cell>
        </row>
        <row r="45">
          <cell r="F45">
            <v>0</v>
          </cell>
        </row>
        <row r="46">
          <cell r="F46">
            <v>55</v>
          </cell>
        </row>
        <row r="47">
          <cell r="F47">
            <v>0</v>
          </cell>
        </row>
        <row r="48">
          <cell r="F48">
            <v>10552.85</v>
          </cell>
        </row>
      </sheetData>
      <sheetData sheetId="53">
        <row r="21">
          <cell r="F21">
            <v>654000</v>
          </cell>
        </row>
        <row r="24">
          <cell r="F24">
            <v>3423</v>
          </cell>
        </row>
        <row r="28">
          <cell r="F28">
            <v>2562.0800000000004</v>
          </cell>
        </row>
        <row r="29">
          <cell r="F29">
            <v>18993.21</v>
          </cell>
        </row>
        <row r="35">
          <cell r="F35">
            <v>134646.14000000001</v>
          </cell>
        </row>
        <row r="36">
          <cell r="F36">
            <v>90388.17</v>
          </cell>
        </row>
        <row r="37">
          <cell r="F37">
            <v>149399.72</v>
          </cell>
        </row>
        <row r="38">
          <cell r="F38">
            <v>0</v>
          </cell>
        </row>
        <row r="39">
          <cell r="F39">
            <v>2169.08</v>
          </cell>
        </row>
        <row r="40">
          <cell r="F40">
            <v>4424.0200000000004</v>
          </cell>
        </row>
        <row r="41">
          <cell r="F41">
            <v>138531.44</v>
          </cell>
        </row>
        <row r="42">
          <cell r="F42">
            <v>136412.57999999999</v>
          </cell>
        </row>
        <row r="43">
          <cell r="F43">
            <v>168799.67</v>
          </cell>
        </row>
        <row r="44">
          <cell r="F44">
            <v>467.16</v>
          </cell>
        </row>
        <row r="45">
          <cell r="F45">
            <v>30000</v>
          </cell>
        </row>
        <row r="46">
          <cell r="F46">
            <v>289.19</v>
          </cell>
        </row>
        <row r="47">
          <cell r="F47">
            <v>0</v>
          </cell>
        </row>
        <row r="48">
          <cell r="F48">
            <v>7197.15</v>
          </cell>
        </row>
      </sheetData>
      <sheetData sheetId="54">
        <row r="21">
          <cell r="F21">
            <v>654000</v>
          </cell>
        </row>
        <row r="24">
          <cell r="F24">
            <v>2652</v>
          </cell>
        </row>
        <row r="28">
          <cell r="F28">
            <v>6783.33</v>
          </cell>
        </row>
        <row r="29">
          <cell r="F29">
            <v>20532.560000000001</v>
          </cell>
        </row>
        <row r="35">
          <cell r="F35">
            <v>91215.360000000001</v>
          </cell>
        </row>
        <row r="36">
          <cell r="F36">
            <v>78960.44</v>
          </cell>
        </row>
        <row r="37">
          <cell r="F37">
            <v>170333.72</v>
          </cell>
        </row>
        <row r="38">
          <cell r="F38">
            <v>885.18</v>
          </cell>
        </row>
        <row r="39">
          <cell r="F39">
            <v>2058.56</v>
          </cell>
        </row>
        <row r="40">
          <cell r="F40">
            <v>5104.4799999999996</v>
          </cell>
        </row>
        <row r="41">
          <cell r="F41">
            <v>140956.23000000001</v>
          </cell>
        </row>
        <row r="42">
          <cell r="F42">
            <v>175400.09</v>
          </cell>
        </row>
        <row r="43">
          <cell r="F43">
            <v>43558.5</v>
          </cell>
        </row>
        <row r="44">
          <cell r="F44">
            <v>900.92</v>
          </cell>
        </row>
        <row r="45">
          <cell r="F45">
            <v>64336.46</v>
          </cell>
        </row>
        <row r="46">
          <cell r="F46">
            <v>1188.67</v>
          </cell>
        </row>
        <row r="47">
          <cell r="F47">
            <v>0</v>
          </cell>
        </row>
        <row r="48">
          <cell r="F48">
            <v>1830.6</v>
          </cell>
        </row>
      </sheetData>
      <sheetData sheetId="5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7:I70"/>
  <sheetViews>
    <sheetView showGridLines="0" tabSelected="1" workbookViewId="0">
      <selection activeCell="G4" sqref="G4"/>
    </sheetView>
  </sheetViews>
  <sheetFormatPr defaultRowHeight="12.75"/>
  <cols>
    <col min="2" max="2" width="67.42578125" bestFit="1" customWidth="1"/>
    <col min="3" max="3" width="18.28515625" bestFit="1" customWidth="1"/>
    <col min="4" max="5" width="18" bestFit="1" customWidth="1"/>
    <col min="6" max="6" width="18.28515625" bestFit="1" customWidth="1"/>
    <col min="7" max="7" width="23.140625" bestFit="1" customWidth="1"/>
  </cols>
  <sheetData>
    <row r="7" spans="2:8" ht="13.5" thickBot="1">
      <c r="B7" s="1"/>
      <c r="C7" s="1"/>
      <c r="D7" s="1"/>
      <c r="E7" s="1"/>
      <c r="F7" s="1"/>
      <c r="G7" s="1"/>
    </row>
    <row r="8" spans="2:8" ht="13.5" thickTop="1"/>
    <row r="9" spans="2:8" ht="16.5">
      <c r="B9" s="48" t="s">
        <v>0</v>
      </c>
      <c r="C9" s="48"/>
      <c r="D9" s="48"/>
      <c r="E9" s="48"/>
      <c r="F9" s="48"/>
      <c r="G9" s="48"/>
      <c r="H9" s="48"/>
    </row>
    <row r="10" spans="2:8">
      <c r="B10" s="49" t="s">
        <v>1</v>
      </c>
      <c r="C10" s="49"/>
      <c r="D10" s="49"/>
      <c r="E10" s="49"/>
      <c r="F10" s="49"/>
      <c r="G10" s="49"/>
      <c r="H10" s="49"/>
    </row>
    <row r="12" spans="2:8" ht="16.5">
      <c r="B12" s="48" t="s">
        <v>2</v>
      </c>
      <c r="C12" s="48"/>
      <c r="D12" s="48"/>
      <c r="E12" s="48"/>
      <c r="F12" s="48"/>
      <c r="G12" s="48"/>
      <c r="H12" s="48"/>
    </row>
    <row r="13" spans="2:8">
      <c r="B13" s="2"/>
      <c r="C13" s="2"/>
    </row>
    <row r="14" spans="2:8" s="6" customFormat="1" ht="15.75">
      <c r="B14" s="3" t="s">
        <v>3</v>
      </c>
      <c r="C14" s="4">
        <v>44682</v>
      </c>
      <c r="D14" s="4">
        <v>44713</v>
      </c>
      <c r="E14" s="4">
        <v>44743</v>
      </c>
      <c r="F14" s="4">
        <v>44774</v>
      </c>
      <c r="G14" s="5" t="s">
        <v>4</v>
      </c>
    </row>
    <row r="15" spans="2:8" s="6" customFormat="1" ht="15.75">
      <c r="B15" s="7"/>
      <c r="C15" s="7"/>
      <c r="D15" s="7"/>
      <c r="E15" s="7"/>
      <c r="F15" s="7"/>
      <c r="G15" s="7"/>
    </row>
    <row r="16" spans="2:8" s="6" customFormat="1" ht="15.75">
      <c r="B16" s="8" t="s">
        <v>5</v>
      </c>
      <c r="C16" s="9">
        <f>[1]Maio22!E55</f>
        <v>2488641.7169999983</v>
      </c>
      <c r="D16" s="9">
        <f>C53</f>
        <v>2303416.1569999983</v>
      </c>
      <c r="E16" s="9">
        <f>D53</f>
        <v>2239545.9369999985</v>
      </c>
      <c r="F16" s="9">
        <f>E53</f>
        <v>2055799.9069999985</v>
      </c>
      <c r="G16" s="9">
        <f>SUM(C16:F16)</f>
        <v>9087403.7179999929</v>
      </c>
    </row>
    <row r="17" spans="2:8" s="6" customFormat="1" ht="15.75">
      <c r="B17" s="10"/>
      <c r="C17" s="10"/>
      <c r="D17" s="10"/>
      <c r="E17" s="10"/>
      <c r="F17" s="10"/>
      <c r="G17" s="10"/>
    </row>
    <row r="18" spans="2:8" s="6" customFormat="1" ht="15.75">
      <c r="B18" s="11" t="s">
        <v>6</v>
      </c>
      <c r="C18" s="12"/>
      <c r="D18" s="12"/>
      <c r="E18" s="12"/>
      <c r="F18" s="13"/>
      <c r="G18" s="12"/>
    </row>
    <row r="19" spans="2:8" s="6" customFormat="1" ht="15.75">
      <c r="B19" s="14" t="s">
        <v>7</v>
      </c>
      <c r="C19" s="15">
        <f>[1]Maio22!F21</f>
        <v>654000</v>
      </c>
      <c r="D19" s="15">
        <f>[1]Junho22!F21</f>
        <v>654000</v>
      </c>
      <c r="E19" s="15">
        <f>[1]Julho22!F21</f>
        <v>654000</v>
      </c>
      <c r="F19" s="15">
        <f>[1]Agosto22!F21</f>
        <v>654000</v>
      </c>
      <c r="G19" s="16">
        <f>SUM(C19:F19)</f>
        <v>2616000</v>
      </c>
    </row>
    <row r="20" spans="2:8" s="6" customFormat="1" ht="15.75">
      <c r="B20" s="14" t="s">
        <v>8</v>
      </c>
      <c r="C20" s="15">
        <v>0</v>
      </c>
      <c r="D20" s="15">
        <v>0</v>
      </c>
      <c r="E20" s="15">
        <v>0</v>
      </c>
      <c r="F20" s="15">
        <f>[1]Abril22!F22</f>
        <v>0</v>
      </c>
      <c r="G20" s="16">
        <f>SUM(C20:F20)</f>
        <v>0</v>
      </c>
    </row>
    <row r="21" spans="2:8" s="6" customFormat="1" ht="15.75">
      <c r="B21" s="14" t="s">
        <v>9</v>
      </c>
      <c r="C21" s="15">
        <f>[1]Janeiro22!F23</f>
        <v>0</v>
      </c>
      <c r="D21" s="15">
        <f>[1]Junho22!F23</f>
        <v>400</v>
      </c>
      <c r="E21" s="15">
        <v>0</v>
      </c>
      <c r="F21" s="15">
        <f>[1]Abril22!F23</f>
        <v>0</v>
      </c>
      <c r="G21" s="16">
        <f>C21+D21+E21+F21</f>
        <v>400</v>
      </c>
    </row>
    <row r="22" spans="2:8" s="6" customFormat="1" ht="15.75">
      <c r="B22" s="14" t="s">
        <v>10</v>
      </c>
      <c r="C22" s="15">
        <f>[1]Maio22!F24</f>
        <v>2010</v>
      </c>
      <c r="D22" s="15">
        <f>[1]Junho22!F24</f>
        <v>3273</v>
      </c>
      <c r="E22" s="15">
        <f>[1]Julho22!F24</f>
        <v>3423</v>
      </c>
      <c r="F22" s="15">
        <f>[1]Agosto22!F24</f>
        <v>2652</v>
      </c>
      <c r="G22" s="17">
        <f>C22+D22+E22+F22</f>
        <v>11358</v>
      </c>
    </row>
    <row r="23" spans="2:8" s="6" customFormat="1" ht="15.75">
      <c r="B23" s="14" t="s">
        <v>11</v>
      </c>
      <c r="C23" s="15">
        <f>[1]Janeiro22!F25</f>
        <v>0</v>
      </c>
      <c r="D23" s="15">
        <f>[1]Fevereiro22!F25</f>
        <v>0</v>
      </c>
      <c r="E23" s="15">
        <f>[1]Março22!F25</f>
        <v>0</v>
      </c>
      <c r="F23" s="15">
        <v>0</v>
      </c>
      <c r="G23" s="16">
        <f>C23+D23+E23+F23</f>
        <v>0</v>
      </c>
    </row>
    <row r="24" spans="2:8" s="6" customFormat="1" ht="15.75">
      <c r="B24" s="14" t="s">
        <v>12</v>
      </c>
      <c r="C24" s="15">
        <v>0</v>
      </c>
      <c r="D24" s="15">
        <v>0</v>
      </c>
      <c r="E24" s="15">
        <v>0</v>
      </c>
      <c r="F24" s="15">
        <f>[1]Abril22!F26</f>
        <v>0</v>
      </c>
      <c r="G24" s="16">
        <f>C24+D24+E24+F24</f>
        <v>0</v>
      </c>
    </row>
    <row r="25" spans="2:8" s="6" customFormat="1" ht="15.75">
      <c r="B25" s="14" t="s">
        <v>13</v>
      </c>
      <c r="C25" s="15">
        <f>[1]Janeiro22!F27</f>
        <v>0</v>
      </c>
      <c r="D25" s="15">
        <f>[1]Fevereiro22!F27</f>
        <v>0</v>
      </c>
      <c r="E25" s="15">
        <f>[1]Março22!F27</f>
        <v>0</v>
      </c>
      <c r="F25" s="15">
        <f>[1]Abril22!F27</f>
        <v>0</v>
      </c>
      <c r="G25" s="16">
        <f>SUM(C25:F25)</f>
        <v>0</v>
      </c>
    </row>
    <row r="26" spans="2:8" s="6" customFormat="1" ht="15.75">
      <c r="B26" s="18" t="s">
        <v>14</v>
      </c>
      <c r="C26" s="15">
        <f>[1]Maio22!F28</f>
        <v>3992.4100000000003</v>
      </c>
      <c r="D26" s="15">
        <f>[1]Junho22!F28</f>
        <v>3614.26</v>
      </c>
      <c r="E26" s="15">
        <f>[1]Julho22!F28</f>
        <v>2562.0800000000004</v>
      </c>
      <c r="F26" s="15">
        <f>[1]Agosto22!F28</f>
        <v>6783.33</v>
      </c>
      <c r="G26" s="17">
        <f>C26+D26+E26+F26</f>
        <v>16952.080000000002</v>
      </c>
    </row>
    <row r="27" spans="2:8" s="6" customFormat="1" ht="15.75">
      <c r="B27" s="18" t="s">
        <v>15</v>
      </c>
      <c r="C27" s="15">
        <f>[1]Maio22!F29</f>
        <v>21839.65</v>
      </c>
      <c r="D27" s="15">
        <f>[1]Junho22!F29</f>
        <v>20091.86</v>
      </c>
      <c r="E27" s="15">
        <f>[1]Julho22!F29</f>
        <v>18993.21</v>
      </c>
      <c r="F27" s="15">
        <f>[1]Agosto22!F29</f>
        <v>20532.560000000001</v>
      </c>
      <c r="G27" s="17">
        <f>C27+D27+E27+F27</f>
        <v>81457.279999999999</v>
      </c>
    </row>
    <row r="28" spans="2:8" s="6" customFormat="1" ht="15.75">
      <c r="B28" s="19" t="s">
        <v>16</v>
      </c>
      <c r="C28" s="20">
        <f>SUM(C19:C27)</f>
        <v>681842.06</v>
      </c>
      <c r="D28" s="20">
        <f>SUM(D19:D27)</f>
        <v>681379.12</v>
      </c>
      <c r="E28" s="20">
        <f>SUM(E19:E27)</f>
        <v>678978.28999999992</v>
      </c>
      <c r="F28" s="20">
        <f>SUM(F19:F27)</f>
        <v>683967.89</v>
      </c>
      <c r="G28" s="20">
        <f>SUM(G19:G27)</f>
        <v>2726167.36</v>
      </c>
      <c r="H28" s="21"/>
    </row>
    <row r="29" spans="2:8" s="6" customFormat="1" ht="15">
      <c r="B29" s="22"/>
      <c r="C29" s="22"/>
      <c r="D29" s="22"/>
      <c r="E29" s="22"/>
      <c r="F29" s="22"/>
      <c r="G29" s="22"/>
    </row>
    <row r="30" spans="2:8" s="6" customFormat="1" ht="15.75">
      <c r="B30" s="11" t="s">
        <v>17</v>
      </c>
      <c r="C30" s="12"/>
      <c r="D30" s="12"/>
      <c r="E30" s="12"/>
      <c r="F30" s="12"/>
      <c r="G30" s="12"/>
    </row>
    <row r="31" spans="2:8" s="6" customFormat="1" ht="15.75">
      <c r="B31" s="23" t="s">
        <v>18</v>
      </c>
      <c r="C31" s="15">
        <f>[1]Maio22!F35</f>
        <v>70024.25</v>
      </c>
      <c r="D31" s="15">
        <f>[1]Junho22!F35</f>
        <v>70902.02</v>
      </c>
      <c r="E31" s="15">
        <f>[1]Julho22!F35</f>
        <v>134646.14000000001</v>
      </c>
      <c r="F31" s="15">
        <f>[1]Agosto22!F35</f>
        <v>91215.360000000001</v>
      </c>
      <c r="G31" s="24">
        <f t="shared" ref="G31:G44" si="0">SUM(C31:F31)</f>
        <v>366787.77</v>
      </c>
    </row>
    <row r="32" spans="2:8" s="6" customFormat="1" ht="15.75">
      <c r="B32" s="23" t="s">
        <v>19</v>
      </c>
      <c r="C32" s="15">
        <f>[1]Maio22!F36</f>
        <v>90444.11</v>
      </c>
      <c r="D32" s="15">
        <f>[1]Junho22!F36</f>
        <v>72598.460000000006</v>
      </c>
      <c r="E32" s="15">
        <f>[1]Julho22!F36</f>
        <v>90388.17</v>
      </c>
      <c r="F32" s="15">
        <f>[1]Agosto22!F36</f>
        <v>78960.44</v>
      </c>
      <c r="G32" s="25">
        <f t="shared" si="0"/>
        <v>332391.18</v>
      </c>
    </row>
    <row r="33" spans="2:7" s="6" customFormat="1" ht="15.75">
      <c r="B33" s="23" t="s">
        <v>20</v>
      </c>
      <c r="C33" s="15">
        <f>[1]Maio22!F37</f>
        <v>146089.60999999999</v>
      </c>
      <c r="D33" s="15">
        <f>[1]Junho22!F37</f>
        <v>157680.06</v>
      </c>
      <c r="E33" s="15">
        <f>[1]Julho22!F37</f>
        <v>149399.72</v>
      </c>
      <c r="F33" s="15">
        <f>[1]Agosto22!F37</f>
        <v>170333.72</v>
      </c>
      <c r="G33" s="17">
        <f t="shared" si="0"/>
        <v>623503.11</v>
      </c>
    </row>
    <row r="34" spans="2:7" s="6" customFormat="1" ht="15.75">
      <c r="B34" s="23" t="s">
        <v>21</v>
      </c>
      <c r="C34" s="15">
        <f>[1]Maio22!F38</f>
        <v>0</v>
      </c>
      <c r="D34" s="15">
        <f>[1]Junho22!F38</f>
        <v>0</v>
      </c>
      <c r="E34" s="15">
        <f>[1]Julho22!F38</f>
        <v>0</v>
      </c>
      <c r="F34" s="15">
        <f>[1]Agosto22!F38</f>
        <v>885.18</v>
      </c>
      <c r="G34" s="16">
        <f t="shared" si="0"/>
        <v>885.18</v>
      </c>
    </row>
    <row r="35" spans="2:7" s="6" customFormat="1" ht="15.75">
      <c r="B35" s="23" t="s">
        <v>22</v>
      </c>
      <c r="C35" s="15">
        <f>[1]Maio22!F39</f>
        <v>0</v>
      </c>
      <c r="D35" s="15">
        <f>[1]Junho22!F39</f>
        <v>1628.43</v>
      </c>
      <c r="E35" s="15">
        <f>[1]Julho22!F39</f>
        <v>2169.08</v>
      </c>
      <c r="F35" s="15">
        <f>[1]Agosto22!F39</f>
        <v>2058.56</v>
      </c>
      <c r="G35" s="17">
        <f t="shared" si="0"/>
        <v>5856.07</v>
      </c>
    </row>
    <row r="36" spans="2:7" s="6" customFormat="1" ht="15.75">
      <c r="B36" s="23" t="s">
        <v>23</v>
      </c>
      <c r="C36" s="15">
        <f>[1]Maio22!F40</f>
        <v>1981.09</v>
      </c>
      <c r="D36" s="15">
        <f>[1]Junho22!F40</f>
        <v>2225.67</v>
      </c>
      <c r="E36" s="15">
        <f>[1]Julho22!F40</f>
        <v>4424.0200000000004</v>
      </c>
      <c r="F36" s="15">
        <f>[1]Agosto22!F40</f>
        <v>5104.4799999999996</v>
      </c>
      <c r="G36" s="17">
        <f t="shared" si="0"/>
        <v>13735.26</v>
      </c>
    </row>
    <row r="37" spans="2:7" s="6" customFormat="1" ht="15.75">
      <c r="B37" s="23" t="s">
        <v>24</v>
      </c>
      <c r="C37" s="15">
        <f>[1]Maio22!F41</f>
        <v>113484.13</v>
      </c>
      <c r="D37" s="15">
        <f>[1]Junho22!F41</f>
        <v>126493.78</v>
      </c>
      <c r="E37" s="15">
        <f>[1]Julho22!F41</f>
        <v>138531.44</v>
      </c>
      <c r="F37" s="15">
        <f>[1]Agosto22!F41</f>
        <v>140956.23000000001</v>
      </c>
      <c r="G37" s="17">
        <f t="shared" si="0"/>
        <v>519465.57999999996</v>
      </c>
    </row>
    <row r="38" spans="2:7" s="6" customFormat="1" ht="15.75">
      <c r="B38" s="23" t="s">
        <v>25</v>
      </c>
      <c r="C38" s="15">
        <f>[1]Maio22!F42</f>
        <v>112282.55</v>
      </c>
      <c r="D38" s="15">
        <f>[1]Junho22!F42</f>
        <v>97053.95</v>
      </c>
      <c r="E38" s="15">
        <f>[1]Julho22!F42</f>
        <v>136412.57999999999</v>
      </c>
      <c r="F38" s="15">
        <f>[1]Agosto22!F42</f>
        <v>175400.09</v>
      </c>
      <c r="G38" s="17">
        <f t="shared" si="0"/>
        <v>521149.16999999993</v>
      </c>
    </row>
    <row r="39" spans="2:7" s="6" customFormat="1" ht="15.75">
      <c r="B39" s="23" t="s">
        <v>26</v>
      </c>
      <c r="C39" s="15">
        <f>[1]Maio22!F43</f>
        <v>294617.46000000002</v>
      </c>
      <c r="D39" s="15">
        <f>[1]Junho22!F43</f>
        <v>205609.12</v>
      </c>
      <c r="E39" s="15">
        <f>[1]Julho22!F43</f>
        <v>168799.67</v>
      </c>
      <c r="F39" s="15">
        <f>[1]Agosto22!F43</f>
        <v>43558.5</v>
      </c>
      <c r="G39" s="17">
        <f t="shared" si="0"/>
        <v>712584.75</v>
      </c>
    </row>
    <row r="40" spans="2:7" s="6" customFormat="1" ht="15.75">
      <c r="B40" s="23" t="s">
        <v>27</v>
      </c>
      <c r="C40" s="15">
        <f>[1]Maio22!F44</f>
        <v>4021.6</v>
      </c>
      <c r="D40" s="15">
        <f>[1]Junho22!F44</f>
        <v>450</v>
      </c>
      <c r="E40" s="15">
        <f>[1]Julho22!F44</f>
        <v>467.16</v>
      </c>
      <c r="F40" s="15">
        <f>[1]Agosto22!F44</f>
        <v>900.92</v>
      </c>
      <c r="G40" s="17">
        <f t="shared" si="0"/>
        <v>5839.68</v>
      </c>
    </row>
    <row r="41" spans="2:7" s="6" customFormat="1" ht="15.75">
      <c r="B41" s="23" t="s">
        <v>28</v>
      </c>
      <c r="C41" s="15">
        <f>[1]Maio22!F45</f>
        <v>30000</v>
      </c>
      <c r="D41" s="15">
        <f>[1]Junho22!F45</f>
        <v>0</v>
      </c>
      <c r="E41" s="15">
        <f>[1]Julho22!F45</f>
        <v>30000</v>
      </c>
      <c r="F41" s="15">
        <f>[1]Agosto22!F45</f>
        <v>64336.46</v>
      </c>
      <c r="G41" s="17">
        <f t="shared" si="0"/>
        <v>124336.45999999999</v>
      </c>
    </row>
    <row r="42" spans="2:7" s="6" customFormat="1" ht="15.75">
      <c r="B42" s="23" t="s">
        <v>29</v>
      </c>
      <c r="C42" s="15">
        <f>[1]Maio22!F46</f>
        <v>29.93</v>
      </c>
      <c r="D42" s="15">
        <f>[1]Junho22!F46</f>
        <v>55</v>
      </c>
      <c r="E42" s="15">
        <f>[1]Julho22!F46</f>
        <v>289.19</v>
      </c>
      <c r="F42" s="15">
        <f>[1]Agosto22!F46</f>
        <v>1188.67</v>
      </c>
      <c r="G42" s="17">
        <f t="shared" si="0"/>
        <v>1562.79</v>
      </c>
    </row>
    <row r="43" spans="2:7" s="6" customFormat="1" ht="15.75">
      <c r="B43" s="23" t="s">
        <v>30</v>
      </c>
      <c r="C43" s="15">
        <f>[1]Maio22!F47</f>
        <v>0</v>
      </c>
      <c r="D43" s="15">
        <f>[1]Junho22!F47</f>
        <v>0</v>
      </c>
      <c r="E43" s="15">
        <f>[1]Julho22!F47</f>
        <v>0</v>
      </c>
      <c r="F43" s="15">
        <f>[1]Agosto22!F47</f>
        <v>0</v>
      </c>
      <c r="G43" s="16">
        <f t="shared" si="0"/>
        <v>0</v>
      </c>
    </row>
    <row r="44" spans="2:7" s="6" customFormat="1" ht="15.75">
      <c r="B44" s="23" t="s">
        <v>31</v>
      </c>
      <c r="C44" s="15">
        <f>[1]Maio22!F48</f>
        <v>4092.89</v>
      </c>
      <c r="D44" s="15">
        <f>[1]Junho22!F48</f>
        <v>10552.85</v>
      </c>
      <c r="E44" s="15">
        <f>[1]Julho22!F48</f>
        <v>7197.15</v>
      </c>
      <c r="F44" s="15">
        <f>[1]Agosto22!F48</f>
        <v>1830.6</v>
      </c>
      <c r="G44" s="26">
        <f t="shared" si="0"/>
        <v>23673.489999999998</v>
      </c>
    </row>
    <row r="45" spans="2:7" s="6" customFormat="1" ht="15.75">
      <c r="B45" s="19" t="s">
        <v>32</v>
      </c>
      <c r="C45" s="20">
        <f>SUM(C31:C44)</f>
        <v>867067.62</v>
      </c>
      <c r="D45" s="20">
        <f>SUM(D31:D44)</f>
        <v>745249.34</v>
      </c>
      <c r="E45" s="20">
        <f>SUM(E31:E44)</f>
        <v>862724.32000000007</v>
      </c>
      <c r="F45" s="20">
        <f>SUM(F31:F44)</f>
        <v>776729.21</v>
      </c>
      <c r="G45" s="20">
        <f>SUM(G31:G44)</f>
        <v>3251770.49</v>
      </c>
    </row>
    <row r="46" spans="2:7" s="6" customFormat="1" ht="15">
      <c r="B46" s="22"/>
      <c r="C46" s="27"/>
      <c r="D46" s="27"/>
      <c r="E46" s="27"/>
      <c r="F46" s="27"/>
      <c r="G46" s="27"/>
    </row>
    <row r="47" spans="2:7" s="6" customFormat="1" ht="15.75">
      <c r="B47" s="28" t="s">
        <v>33</v>
      </c>
      <c r="C47" s="29">
        <v>0</v>
      </c>
      <c r="D47" s="29">
        <v>0</v>
      </c>
      <c r="E47" s="29">
        <v>0</v>
      </c>
      <c r="F47" s="29">
        <v>0</v>
      </c>
      <c r="G47" s="29">
        <f>SUM(C47:F47)</f>
        <v>0</v>
      </c>
    </row>
    <row r="48" spans="2:7" s="6" customFormat="1" ht="15">
      <c r="B48" s="22"/>
      <c r="C48" s="27"/>
      <c r="D48" s="27"/>
      <c r="E48" s="27"/>
      <c r="F48" s="27"/>
      <c r="G48" s="27"/>
    </row>
    <row r="49" spans="2:9" s="6" customFormat="1" ht="15.75">
      <c r="B49" s="28" t="s">
        <v>34</v>
      </c>
      <c r="C49" s="29">
        <v>0</v>
      </c>
      <c r="D49" s="29">
        <v>0</v>
      </c>
      <c r="E49" s="29">
        <v>0</v>
      </c>
      <c r="F49" s="29">
        <v>0</v>
      </c>
      <c r="G49" s="29">
        <f>SUM(C49:F49)</f>
        <v>0</v>
      </c>
    </row>
    <row r="50" spans="2:9" s="6" customFormat="1" ht="15">
      <c r="B50" s="22"/>
      <c r="C50" s="27"/>
      <c r="D50" s="27"/>
      <c r="E50" s="27"/>
      <c r="F50" s="27"/>
      <c r="G50" s="27"/>
    </row>
    <row r="51" spans="2:9" s="6" customFormat="1" ht="15.75">
      <c r="B51" s="28" t="s">
        <v>35</v>
      </c>
      <c r="C51" s="30">
        <f>C28-C45</f>
        <v>-185225.55999999994</v>
      </c>
      <c r="D51" s="30">
        <f>D28-D45</f>
        <v>-63870.219999999972</v>
      </c>
      <c r="E51" s="30">
        <f>E28-E45</f>
        <v>-183746.03000000014</v>
      </c>
      <c r="F51" s="30">
        <f>F28-F45</f>
        <v>-92761.319999999949</v>
      </c>
      <c r="G51" s="30">
        <f>G28-G45</f>
        <v>-525603.13000000035</v>
      </c>
    </row>
    <row r="52" spans="2:9" s="6" customFormat="1" ht="15">
      <c r="B52" s="22"/>
      <c r="C52" s="27"/>
      <c r="D52" s="27"/>
      <c r="E52" s="27"/>
      <c r="F52" s="27"/>
      <c r="G52" s="27"/>
      <c r="H52" s="31"/>
    </row>
    <row r="53" spans="2:9" ht="15">
      <c r="B53" s="32" t="s">
        <v>36</v>
      </c>
      <c r="C53" s="30">
        <f>C16+C28-C45+C49+C47</f>
        <v>2303416.1569999983</v>
      </c>
      <c r="D53" s="30">
        <f>D16+D28-D45+D49</f>
        <v>2239545.9369999985</v>
      </c>
      <c r="E53" s="30">
        <f>E16+E28-E45+E49</f>
        <v>2055799.9069999985</v>
      </c>
      <c r="F53" s="30">
        <f>F16+F28-F45+F49</f>
        <v>1963038.5869999984</v>
      </c>
      <c r="G53" s="30">
        <f>G16+G28-G45+G49+G47</f>
        <v>8561800.5879999921</v>
      </c>
      <c r="H53" s="33"/>
    </row>
    <row r="54" spans="2:9">
      <c r="F54" s="34"/>
      <c r="H54" s="33"/>
    </row>
    <row r="55" spans="2:9">
      <c r="B55" s="35"/>
      <c r="F55" s="34"/>
      <c r="H55" s="33"/>
    </row>
    <row r="56" spans="2:9">
      <c r="F56" s="34"/>
      <c r="H56" s="33"/>
    </row>
    <row r="57" spans="2:9">
      <c r="B57" s="36">
        <v>44824</v>
      </c>
      <c r="C57" s="37"/>
      <c r="E57" s="34"/>
      <c r="F57" s="38"/>
      <c r="G57" s="38"/>
      <c r="H57" s="38"/>
    </row>
    <row r="58" spans="2:9">
      <c r="E58" s="38"/>
      <c r="G58" s="38"/>
      <c r="H58" s="38"/>
      <c r="I58" s="39"/>
    </row>
    <row r="59" spans="2:9" s="38" customFormat="1">
      <c r="B59"/>
      <c r="C59"/>
      <c r="D59"/>
      <c r="E59"/>
    </row>
    <row r="60" spans="2:9" s="38" customFormat="1" ht="12">
      <c r="B60" s="33"/>
      <c r="C60" s="33"/>
    </row>
    <row r="61" spans="2:9" s="38" customFormat="1" ht="12">
      <c r="B61" s="33"/>
      <c r="C61" s="33"/>
    </row>
    <row r="62" spans="2:9" s="38" customFormat="1" ht="12">
      <c r="B62" s="40" t="s">
        <v>37</v>
      </c>
      <c r="C62" s="33"/>
      <c r="F62" s="50"/>
      <c r="G62" s="50"/>
      <c r="I62" s="33"/>
    </row>
    <row r="63" spans="2:9" s="38" customFormat="1" ht="12">
      <c r="B63" s="41" t="s">
        <v>38</v>
      </c>
      <c r="C63" s="33"/>
      <c r="F63" s="51" t="s">
        <v>39</v>
      </c>
      <c r="G63" s="51"/>
      <c r="I63" s="39"/>
    </row>
    <row r="64" spans="2:9" s="38" customFormat="1" ht="12">
      <c r="B64" s="42" t="s">
        <v>40</v>
      </c>
      <c r="C64" s="43"/>
      <c r="D64" s="44"/>
      <c r="F64" s="47" t="s">
        <v>41</v>
      </c>
      <c r="G64" s="47"/>
      <c r="I64" s="39"/>
    </row>
    <row r="65" spans="2:9" s="38" customFormat="1" ht="12">
      <c r="B65" s="39"/>
      <c r="C65" s="45"/>
      <c r="D65" s="45"/>
      <c r="I65" s="39"/>
    </row>
    <row r="66" spans="2:9" s="38" customFormat="1" ht="12">
      <c r="B66" s="39"/>
      <c r="C66" s="45"/>
      <c r="D66" s="45"/>
    </row>
    <row r="67" spans="2:9" s="38" customFormat="1" ht="12">
      <c r="C67" s="46" t="s">
        <v>42</v>
      </c>
      <c r="D67" s="46"/>
      <c r="E67" s="46"/>
      <c r="F67" s="45"/>
      <c r="G67" s="39"/>
    </row>
    <row r="68" spans="2:9" s="38" customFormat="1" ht="12">
      <c r="C68" s="47" t="s">
        <v>43</v>
      </c>
      <c r="D68" s="47"/>
      <c r="E68" s="47"/>
      <c r="F68" s="45"/>
      <c r="G68" s="45"/>
    </row>
    <row r="69" spans="2:9" s="38" customFormat="1" ht="12">
      <c r="C69" s="47" t="s">
        <v>44</v>
      </c>
      <c r="D69" s="47"/>
      <c r="E69" s="47"/>
      <c r="F69" s="45"/>
      <c r="G69" s="45"/>
    </row>
    <row r="70" spans="2:9">
      <c r="B70" s="35"/>
      <c r="C70" s="38"/>
      <c r="D70" s="45"/>
      <c r="E70" s="45"/>
      <c r="G70" s="38"/>
    </row>
  </sheetData>
  <mergeCells count="9">
    <mergeCell ref="C67:E67"/>
    <mergeCell ref="C68:E68"/>
    <mergeCell ref="C69:E69"/>
    <mergeCell ref="B9:H9"/>
    <mergeCell ref="B10:H10"/>
    <mergeCell ref="B12:H12"/>
    <mergeCell ref="F62:G62"/>
    <mergeCell ref="F63:G63"/>
    <mergeCell ref="F64:G64"/>
  </mergeCells>
  <pageMargins left="0.511811024" right="0.511811024" top="0.78740157499999996" bottom="0.78740157499999996" header="0.31496062000000002" footer="0.31496062000000002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2Q22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mcruz</dc:creator>
  <cp:lastModifiedBy>mcruz</cp:lastModifiedBy>
  <cp:lastPrinted>2022-09-20T13:43:54Z</cp:lastPrinted>
  <dcterms:created xsi:type="dcterms:W3CDTF">2022-09-20T13:42:28Z</dcterms:created>
  <dcterms:modified xsi:type="dcterms:W3CDTF">2022-09-20T13:44:09Z</dcterms:modified>
</cp:coreProperties>
</file>